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20" windowWidth="15570" windowHeight="11580" firstSheet="1" activeTab="1"/>
  </bookViews>
  <sheets>
    <sheet name="на 01.07." sheetId="1" state="hidden" r:id="rId1"/>
    <sheet name="Лист1" sheetId="2" r:id="rId2"/>
    <sheet name="Лист2" sheetId="3" state="hidden" r:id="rId3"/>
    <sheet name="Лист3" sheetId="4" state="hidden" r:id="rId4"/>
  </sheets>
  <definedNames>
    <definedName name="Z_0386E67D_0EE8_477E_9643_2E2CF524BA42_.wvu.Cols" localSheetId="1" hidden="1">Лист1!$A:$B,Лист1!$F:$F</definedName>
    <definedName name="Z_0386E67D_0EE8_477E_9643_2E2CF524BA42_.wvu.Cols" localSheetId="0" hidden="1">'на 01.07.'!$A:$B,'на 01.07.'!$F:$F</definedName>
    <definedName name="Z_0386E67D_0EE8_477E_9643_2E2CF524BA42_.wvu.PrintArea" localSheetId="1" hidden="1">Лист1!$C$1:$L$136</definedName>
    <definedName name="Z_0386E67D_0EE8_477E_9643_2E2CF524BA42_.wvu.PrintArea" localSheetId="0" hidden="1">'на 01.07.'!$A$4:$L$175</definedName>
    <definedName name="Z_0386E67D_0EE8_477E_9643_2E2CF524BA42_.wvu.PrintTitles" localSheetId="1" hidden="1">Лист1!$5:$7</definedName>
    <definedName name="Z_0386E67D_0EE8_477E_9643_2E2CF524BA42_.wvu.PrintTitles" localSheetId="0" hidden="1">'на 01.07.'!$4:$6</definedName>
    <definedName name="Z_0386E67D_0EE8_477E_9643_2E2CF524BA42_.wvu.Rows" localSheetId="1" hidden="1">Лист1!$46:$46,Лист1!$114:$114,Лист1!$117:$118,Лист1!$131:$132</definedName>
    <definedName name="Z_10B69522_62AE_4313_859A_9E4F497E803C_.wvu.Cols" localSheetId="1" hidden="1">Лист1!$A:$B,Лист1!$F:$F,Лист1!$N:$N</definedName>
    <definedName name="Z_10B69522_62AE_4313_859A_9E4F497E803C_.wvu.Cols" localSheetId="0" hidden="1">'на 01.07.'!$A:$B,'на 01.07.'!$F:$F</definedName>
    <definedName name="Z_10B69522_62AE_4313_859A_9E4F497E803C_.wvu.PrintArea" localSheetId="0" hidden="1">'на 01.07.'!$A$4:$L$175</definedName>
    <definedName name="Z_10B69522_62AE_4313_859A_9E4F497E803C_.wvu.PrintTitles" localSheetId="1" hidden="1">Лист1!$5:$7</definedName>
    <definedName name="Z_10B69522_62AE_4313_859A_9E4F497E803C_.wvu.PrintTitles" localSheetId="0" hidden="1">'на 01.07.'!$4:$6</definedName>
    <definedName name="Z_10B69522_62AE_4313_859A_9E4F497E803C_.wvu.Rows" localSheetId="1" hidden="1">Лист1!#REF!,Лист1!#REF!,Лист1!#REF!,Лист1!#REF!</definedName>
    <definedName name="Z_59B1F92E_3080_4B3C_AB43_7CBA0A8FFB6D_.wvu.Cols" localSheetId="1" hidden="1">Лист1!$A:$B,Лист1!$F:$F</definedName>
    <definedName name="Z_59B1F92E_3080_4B3C_AB43_7CBA0A8FFB6D_.wvu.Cols" localSheetId="0" hidden="1">'на 01.07.'!$A:$B,'на 01.07.'!$F:$F</definedName>
    <definedName name="Z_59B1F92E_3080_4B3C_AB43_7CBA0A8FFB6D_.wvu.PrintArea" localSheetId="1" hidden="1">Лист1!$C$1:$L$136</definedName>
    <definedName name="Z_59B1F92E_3080_4B3C_AB43_7CBA0A8FFB6D_.wvu.PrintArea" localSheetId="0" hidden="1">'на 01.07.'!$A$4:$L$175</definedName>
    <definedName name="Z_59B1F92E_3080_4B3C_AB43_7CBA0A8FFB6D_.wvu.PrintTitles" localSheetId="1" hidden="1">Лист1!$5:$7</definedName>
    <definedName name="Z_59B1F92E_3080_4B3C_AB43_7CBA0A8FFB6D_.wvu.PrintTitles" localSheetId="0" hidden="1">'на 01.07.'!$4:$6</definedName>
    <definedName name="Z_5BFBE340_7A77_4A81_BD8D_F4A5E4682C7D_.wvu.Cols" localSheetId="1" hidden="1">Лист1!$A:$B,Лист1!$F:$F</definedName>
    <definedName name="Z_5BFBE340_7A77_4A81_BD8D_F4A5E4682C7D_.wvu.Cols" localSheetId="0" hidden="1">'на 01.07.'!$A:$B,'на 01.07.'!$F:$F</definedName>
    <definedName name="Z_5BFBE340_7A77_4A81_BD8D_F4A5E4682C7D_.wvu.PrintArea" localSheetId="1" hidden="1">Лист1!$C$1:$L$136</definedName>
    <definedName name="Z_5BFBE340_7A77_4A81_BD8D_F4A5E4682C7D_.wvu.PrintArea" localSheetId="0" hidden="1">'на 01.07.'!$A$4:$L$175</definedName>
    <definedName name="Z_5BFBE340_7A77_4A81_BD8D_F4A5E4682C7D_.wvu.PrintTitles" localSheetId="1" hidden="1">Лист1!$5:$7</definedName>
    <definedName name="Z_5BFBE340_7A77_4A81_BD8D_F4A5E4682C7D_.wvu.PrintTitles" localSheetId="0" hidden="1">'на 01.07.'!$4:$6</definedName>
    <definedName name="Z_5BFBE340_7A77_4A81_BD8D_F4A5E4682C7D_.wvu.Rows" localSheetId="1" hidden="1">Лист1!$46:$46,Лист1!$114:$114,Лист1!$117:$118,Лист1!$131:$132</definedName>
    <definedName name="_xlnm.Print_Titles" localSheetId="1">Лист1!$5:$7</definedName>
    <definedName name="_xlnm.Print_Titles" localSheetId="0">'на 01.07.'!$4:$6</definedName>
    <definedName name="_xlnm.Print_Area" localSheetId="1">Лист1!$C$1:$L$136</definedName>
    <definedName name="_xlnm.Print_Area" localSheetId="0">'на 01.07.'!$A$4:$L$175</definedName>
  </definedNames>
  <calcPr calcId="145621"/>
  <customWorkbookViews>
    <customWorkbookView name="Admin - Личное представление" guid="{0386E67D-0EE8-477E-9643-2E2CF524BA42}" mergeInterval="0" personalView="1" maximized="1" windowWidth="1596" windowHeight="671" activeSheetId="2"/>
    <customWorkbookView name="Величко Наталья Владимировна - Личное представление" guid="{59B1F92E-3080-4B3C-AB43-7CBA0A8FFB6D}" mergeInterval="0" personalView="1" maximized="1" windowWidth="1916" windowHeight="695" activeSheetId="2"/>
    <customWorkbookView name="Бурнашова Елена Борисовна - Личное представление" guid="{10B69522-62AE-4313-859A-9E4F497E803C}" mergeInterval="0" personalView="1" maximized="1" windowWidth="1916" windowHeight="855" activeSheetId="2"/>
    <customWorkbookView name="Наталья Гудимова - Личное представление" guid="{5BFBE340-7A77-4A81-BD8D-F4A5E4682C7D}" mergeInterval="0" personalView="1" maximized="1" windowWidth="1916" windowHeight="687" activeSheetId="2"/>
  </customWorkbookViews>
</workbook>
</file>

<file path=xl/calcChain.xml><?xml version="1.0" encoding="utf-8"?>
<calcChain xmlns="http://schemas.openxmlformats.org/spreadsheetml/2006/main">
  <c r="G11" i="2" l="1"/>
  <c r="G10" i="2" s="1"/>
  <c r="H11" i="2"/>
  <c r="H10" i="2" s="1"/>
  <c r="I11" i="2"/>
  <c r="I10" i="2" s="1"/>
  <c r="J11" i="2"/>
  <c r="J10" i="2" s="1"/>
  <c r="K11" i="2"/>
  <c r="K10" i="2" s="1"/>
  <c r="L11" i="2"/>
  <c r="L10" i="2" s="1"/>
  <c r="G17" i="2"/>
  <c r="G16" i="2" s="1"/>
  <c r="H17" i="2"/>
  <c r="H16" i="2" s="1"/>
  <c r="I17" i="2"/>
  <c r="I16" i="2" s="1"/>
  <c r="J17" i="2"/>
  <c r="J16" i="2" s="1"/>
  <c r="K17" i="2"/>
  <c r="K16" i="2" s="1"/>
  <c r="L17" i="2"/>
  <c r="L16" i="2" s="1"/>
  <c r="G24" i="2"/>
  <c r="H24" i="2"/>
  <c r="I24" i="2"/>
  <c r="J24" i="2"/>
  <c r="K24" i="2"/>
  <c r="L24" i="2"/>
  <c r="G26" i="2"/>
  <c r="H26" i="2"/>
  <c r="I26" i="2"/>
  <c r="J26" i="2"/>
  <c r="K26" i="2"/>
  <c r="L26" i="2"/>
  <c r="G28" i="2"/>
  <c r="H28" i="2"/>
  <c r="I28" i="2"/>
  <c r="J28" i="2"/>
  <c r="K28" i="2"/>
  <c r="L28" i="2"/>
  <c r="G30" i="2"/>
  <c r="H30" i="2"/>
  <c r="I30" i="2"/>
  <c r="J30" i="2"/>
  <c r="K30" i="2"/>
  <c r="L30" i="2"/>
  <c r="G32" i="2"/>
  <c r="H32" i="2"/>
  <c r="I32" i="2"/>
  <c r="J32" i="2"/>
  <c r="K32" i="2"/>
  <c r="L32" i="2"/>
  <c r="G35" i="2"/>
  <c r="H35" i="2"/>
  <c r="I35" i="2"/>
  <c r="J35" i="2"/>
  <c r="K35" i="2"/>
  <c r="L35" i="2"/>
  <c r="G38" i="2"/>
  <c r="H38" i="2"/>
  <c r="I38" i="2"/>
  <c r="J38" i="2"/>
  <c r="K38" i="2"/>
  <c r="L38" i="2"/>
  <c r="G40" i="2"/>
  <c r="H40" i="2"/>
  <c r="I40" i="2"/>
  <c r="J40" i="2"/>
  <c r="K40" i="2"/>
  <c r="L40" i="2"/>
  <c r="G43" i="2"/>
  <c r="H43" i="2"/>
  <c r="I43" i="2"/>
  <c r="J43" i="2"/>
  <c r="K43" i="2"/>
  <c r="L43" i="2"/>
  <c r="G45" i="2"/>
  <c r="H45" i="2"/>
  <c r="I45" i="2"/>
  <c r="J45" i="2"/>
  <c r="K45" i="2"/>
  <c r="L45" i="2"/>
  <c r="G49" i="2"/>
  <c r="G48" i="2" s="1"/>
  <c r="H49" i="2"/>
  <c r="H48" i="2" s="1"/>
  <c r="I49" i="2"/>
  <c r="I48" i="2" s="1"/>
  <c r="J49" i="2"/>
  <c r="J48" i="2" s="1"/>
  <c r="K49" i="2"/>
  <c r="K48" i="2" s="1"/>
  <c r="L49" i="2"/>
  <c r="L48" i="2" s="1"/>
  <c r="G52" i="2"/>
  <c r="H52" i="2"/>
  <c r="I52" i="2"/>
  <c r="J52" i="2"/>
  <c r="K52" i="2"/>
  <c r="L52" i="2"/>
  <c r="G54" i="2"/>
  <c r="H54" i="2"/>
  <c r="I54" i="2"/>
  <c r="J54" i="2"/>
  <c r="K54" i="2"/>
  <c r="L54" i="2"/>
  <c r="G57" i="2"/>
  <c r="H57" i="2"/>
  <c r="I57" i="2"/>
  <c r="J57" i="2"/>
  <c r="K57" i="2"/>
  <c r="L57" i="2"/>
  <c r="G60" i="2"/>
  <c r="G59" i="2" s="1"/>
  <c r="H60" i="2"/>
  <c r="H59" i="2" s="1"/>
  <c r="I60" i="2"/>
  <c r="I59" i="2" s="1"/>
  <c r="J60" i="2"/>
  <c r="J59" i="2" s="1"/>
  <c r="K60" i="2"/>
  <c r="K59" i="2" s="1"/>
  <c r="L60" i="2"/>
  <c r="L59" i="2" s="1"/>
  <c r="G63" i="2"/>
  <c r="G62" i="2" s="1"/>
  <c r="H63" i="2"/>
  <c r="H62" i="2" s="1"/>
  <c r="I63" i="2"/>
  <c r="I62" i="2" s="1"/>
  <c r="J63" i="2"/>
  <c r="J62" i="2" s="1"/>
  <c r="K63" i="2"/>
  <c r="K62" i="2" s="1"/>
  <c r="L63" i="2"/>
  <c r="L62" i="2" s="1"/>
  <c r="G66" i="2"/>
  <c r="G65" i="2" s="1"/>
  <c r="H66" i="2"/>
  <c r="H65" i="2" s="1"/>
  <c r="I66" i="2"/>
  <c r="I65" i="2" s="1"/>
  <c r="J66" i="2"/>
  <c r="J65" i="2" s="1"/>
  <c r="K66" i="2"/>
  <c r="K65" i="2" s="1"/>
  <c r="L66" i="2"/>
  <c r="L65" i="2" s="1"/>
  <c r="G73" i="2"/>
  <c r="G72" i="2" s="1"/>
  <c r="H73" i="2"/>
  <c r="H72" i="2" s="1"/>
  <c r="I73" i="2"/>
  <c r="I72" i="2" s="1"/>
  <c r="J73" i="2"/>
  <c r="J72" i="2" s="1"/>
  <c r="K73" i="2"/>
  <c r="K72" i="2" s="1"/>
  <c r="L73" i="2"/>
  <c r="L72" i="2" s="1"/>
  <c r="G76" i="2"/>
  <c r="G75" i="2" s="1"/>
  <c r="H76" i="2"/>
  <c r="H75" i="2" s="1"/>
  <c r="I76" i="2"/>
  <c r="I75" i="2" s="1"/>
  <c r="J76" i="2"/>
  <c r="J75" i="2" s="1"/>
  <c r="K76" i="2"/>
  <c r="K75" i="2" s="1"/>
  <c r="L76" i="2"/>
  <c r="L75" i="2" s="1"/>
  <c r="G79" i="2"/>
  <c r="H79" i="2"/>
  <c r="I79" i="2"/>
  <c r="J79" i="2"/>
  <c r="K79" i="2"/>
  <c r="L79" i="2"/>
  <c r="G81" i="2"/>
  <c r="H81" i="2"/>
  <c r="I81" i="2"/>
  <c r="J81" i="2"/>
  <c r="K81" i="2"/>
  <c r="L81" i="2"/>
  <c r="G84" i="2"/>
  <c r="H84" i="2"/>
  <c r="I84" i="2"/>
  <c r="J84" i="2"/>
  <c r="K84" i="2"/>
  <c r="L84" i="2"/>
  <c r="G94" i="2"/>
  <c r="H94" i="2"/>
  <c r="I94" i="2"/>
  <c r="J94" i="2"/>
  <c r="K94" i="2"/>
  <c r="L94" i="2"/>
  <c r="G96" i="2"/>
  <c r="H96" i="2"/>
  <c r="I96" i="2"/>
  <c r="J96" i="2"/>
  <c r="K96" i="2"/>
  <c r="L96" i="2"/>
  <c r="G100" i="2"/>
  <c r="H100" i="2"/>
  <c r="I100" i="2"/>
  <c r="J100" i="2"/>
  <c r="K100" i="2"/>
  <c r="L100" i="2"/>
  <c r="G103" i="2"/>
  <c r="H103" i="2"/>
  <c r="I103" i="2"/>
  <c r="J103" i="2"/>
  <c r="K103" i="2"/>
  <c r="L103" i="2"/>
  <c r="G105" i="2"/>
  <c r="H105" i="2"/>
  <c r="I105" i="2"/>
  <c r="J105" i="2"/>
  <c r="K105" i="2"/>
  <c r="L105" i="2"/>
  <c r="G109" i="2"/>
  <c r="H109" i="2"/>
  <c r="I109" i="2"/>
  <c r="J109" i="2"/>
  <c r="K109" i="2"/>
  <c r="L109" i="2"/>
  <c r="G113" i="2"/>
  <c r="H113" i="2"/>
  <c r="I113" i="2"/>
  <c r="J113" i="2"/>
  <c r="K113" i="2"/>
  <c r="L113" i="2"/>
  <c r="G121" i="2"/>
  <c r="H121" i="2"/>
  <c r="I121" i="2"/>
  <c r="J121" i="2"/>
  <c r="K121" i="2"/>
  <c r="L121" i="2"/>
  <c r="G127" i="2"/>
  <c r="H127" i="2"/>
  <c r="I127" i="2"/>
  <c r="J127" i="2"/>
  <c r="K127" i="2"/>
  <c r="L127" i="2"/>
  <c r="G129" i="2"/>
  <c r="H129" i="2"/>
  <c r="I129" i="2"/>
  <c r="J129" i="2"/>
  <c r="K129" i="2"/>
  <c r="L129" i="2"/>
  <c r="G131" i="2"/>
  <c r="H131" i="2"/>
  <c r="I131" i="2"/>
  <c r="J131" i="2"/>
  <c r="K131" i="2"/>
  <c r="L131" i="2"/>
  <c r="G134" i="2"/>
  <c r="G133" i="2" s="1"/>
  <c r="H134" i="2"/>
  <c r="H133" i="2" s="1"/>
  <c r="I134" i="2"/>
  <c r="I133" i="2" s="1"/>
  <c r="J134" i="2"/>
  <c r="J133" i="2" s="1"/>
  <c r="K134" i="2"/>
  <c r="K133" i="2" s="1"/>
  <c r="L134" i="2"/>
  <c r="L133" i="2" s="1"/>
  <c r="G10" i="1"/>
  <c r="G9" i="1" s="1"/>
  <c r="H10" i="1"/>
  <c r="H9" i="1" s="1"/>
  <c r="I10" i="1"/>
  <c r="I9" i="1" s="1"/>
  <c r="J10" i="1"/>
  <c r="J9" i="1" s="1"/>
  <c r="K10" i="1"/>
  <c r="K9" i="1" s="1"/>
  <c r="L10" i="1"/>
  <c r="L9" i="1" s="1"/>
  <c r="G13" i="1"/>
  <c r="H13" i="1"/>
  <c r="I13" i="1"/>
  <c r="J13" i="1"/>
  <c r="K13" i="1"/>
  <c r="L13" i="1"/>
  <c r="G19" i="1"/>
  <c r="G18" i="1" s="1"/>
  <c r="H19" i="1"/>
  <c r="H18" i="1" s="1"/>
  <c r="I19" i="1"/>
  <c r="I18" i="1" s="1"/>
  <c r="J19" i="1"/>
  <c r="J18" i="1" s="1"/>
  <c r="K19" i="1"/>
  <c r="K18" i="1" s="1"/>
  <c r="L19" i="1"/>
  <c r="L18" i="1" s="1"/>
  <c r="G30" i="1"/>
  <c r="H30" i="1"/>
  <c r="I30" i="1"/>
  <c r="J30" i="1"/>
  <c r="K30" i="1"/>
  <c r="L30" i="1"/>
  <c r="G32" i="1"/>
  <c r="H32" i="1"/>
  <c r="I32" i="1"/>
  <c r="J32" i="1"/>
  <c r="K32" i="1"/>
  <c r="L32" i="1"/>
  <c r="G35" i="1"/>
  <c r="H35" i="1"/>
  <c r="I35" i="1"/>
  <c r="J35" i="1"/>
  <c r="K35" i="1"/>
  <c r="L35" i="1"/>
  <c r="G38" i="1"/>
  <c r="H38" i="1"/>
  <c r="I38" i="1"/>
  <c r="J38" i="1"/>
  <c r="K38" i="1"/>
  <c r="L38" i="1"/>
  <c r="G41" i="1"/>
  <c r="H41" i="1"/>
  <c r="I41" i="1"/>
  <c r="J41" i="1"/>
  <c r="K41" i="1"/>
  <c r="L41" i="1"/>
  <c r="G46" i="1"/>
  <c r="H46" i="1"/>
  <c r="I46" i="1"/>
  <c r="J46" i="1"/>
  <c r="K46" i="1"/>
  <c r="L46" i="1"/>
  <c r="G50" i="1"/>
  <c r="H50" i="1"/>
  <c r="I50" i="1"/>
  <c r="J50" i="1"/>
  <c r="J45" i="1" s="1"/>
  <c r="K50" i="1"/>
  <c r="L50" i="1"/>
  <c r="G54" i="1"/>
  <c r="H54" i="1"/>
  <c r="I54" i="1"/>
  <c r="J54" i="1"/>
  <c r="K54" i="1"/>
  <c r="L54" i="1"/>
  <c r="G60" i="1"/>
  <c r="H60" i="1"/>
  <c r="I60" i="1"/>
  <c r="J60" i="1"/>
  <c r="K60" i="1"/>
  <c r="L60" i="1"/>
  <c r="G66" i="1"/>
  <c r="H66" i="1"/>
  <c r="I66" i="1"/>
  <c r="J66" i="1"/>
  <c r="K66" i="1"/>
  <c r="L66" i="1"/>
  <c r="G69" i="1"/>
  <c r="H69" i="1"/>
  <c r="I69" i="1"/>
  <c r="J69" i="1"/>
  <c r="K69" i="1"/>
  <c r="L69" i="1"/>
  <c r="G71" i="1"/>
  <c r="H71" i="1"/>
  <c r="I71" i="1"/>
  <c r="J71" i="1"/>
  <c r="K71" i="1"/>
  <c r="L71" i="1"/>
  <c r="G79" i="1"/>
  <c r="H79" i="1"/>
  <c r="I79" i="1"/>
  <c r="J79" i="1"/>
  <c r="K79" i="1"/>
  <c r="L79" i="1"/>
  <c r="G81" i="1"/>
  <c r="H81" i="1"/>
  <c r="I81" i="1"/>
  <c r="J81" i="1"/>
  <c r="K81" i="1"/>
  <c r="L81" i="1"/>
  <c r="G84" i="1"/>
  <c r="H84" i="1"/>
  <c r="I84" i="1"/>
  <c r="J84" i="1"/>
  <c r="J83" i="1" s="1"/>
  <c r="K84" i="1"/>
  <c r="L84" i="1"/>
  <c r="G86" i="1"/>
  <c r="H86" i="1"/>
  <c r="H83" i="1" s="1"/>
  <c r="I86" i="1"/>
  <c r="J86" i="1"/>
  <c r="K86" i="1"/>
  <c r="L86" i="1"/>
  <c r="L83" i="1" s="1"/>
  <c r="G88" i="1"/>
  <c r="H88" i="1"/>
  <c r="I88" i="1"/>
  <c r="J88" i="1"/>
  <c r="K88" i="1"/>
  <c r="L88" i="1"/>
  <c r="G91" i="1"/>
  <c r="G90" i="1" s="1"/>
  <c r="H91" i="1"/>
  <c r="H90" i="1" s="1"/>
  <c r="I91" i="1"/>
  <c r="I90" i="1" s="1"/>
  <c r="J91" i="1"/>
  <c r="J90" i="1" s="1"/>
  <c r="K91" i="1"/>
  <c r="K90" i="1" s="1"/>
  <c r="L91" i="1"/>
  <c r="L90" i="1" s="1"/>
  <c r="G94" i="1"/>
  <c r="G93" i="1" s="1"/>
  <c r="H94" i="1"/>
  <c r="H93" i="1" s="1"/>
  <c r="I94" i="1"/>
  <c r="I93" i="1" s="1"/>
  <c r="J94" i="1"/>
  <c r="J93" i="1" s="1"/>
  <c r="K94" i="1"/>
  <c r="K93" i="1" s="1"/>
  <c r="L94" i="1"/>
  <c r="L93" i="1" s="1"/>
  <c r="G97" i="1"/>
  <c r="H97" i="1"/>
  <c r="I97" i="1"/>
  <c r="J97" i="1"/>
  <c r="K97" i="1"/>
  <c r="L97" i="1"/>
  <c r="G105" i="1"/>
  <c r="H105" i="1"/>
  <c r="I105" i="1"/>
  <c r="J105" i="1"/>
  <c r="K105" i="1"/>
  <c r="L105" i="1"/>
  <c r="G108" i="1"/>
  <c r="H108" i="1"/>
  <c r="I108" i="1"/>
  <c r="J108" i="1"/>
  <c r="K108" i="1"/>
  <c r="L108" i="1"/>
  <c r="G110" i="1"/>
  <c r="H110" i="1"/>
  <c r="I110" i="1"/>
  <c r="J110" i="1"/>
  <c r="K110" i="1"/>
  <c r="L110" i="1"/>
  <c r="G113" i="1"/>
  <c r="G112" i="1" s="1"/>
  <c r="H113" i="1"/>
  <c r="H112" i="1" s="1"/>
  <c r="I113" i="1"/>
  <c r="I112" i="1" s="1"/>
  <c r="J113" i="1"/>
  <c r="J112" i="1" s="1"/>
  <c r="K113" i="1"/>
  <c r="K112" i="1" s="1"/>
  <c r="L113" i="1"/>
  <c r="L112" i="1" s="1"/>
  <c r="G121" i="1"/>
  <c r="H121" i="1"/>
  <c r="I121" i="1"/>
  <c r="I118" i="1" s="1"/>
  <c r="J121" i="1"/>
  <c r="K121" i="1"/>
  <c r="L121" i="1"/>
  <c r="G123" i="1"/>
  <c r="H123" i="1"/>
  <c r="J123" i="1"/>
  <c r="K123" i="1"/>
  <c r="L123" i="1"/>
  <c r="G126" i="1"/>
  <c r="G125" i="1" s="1"/>
  <c r="H126" i="1"/>
  <c r="I126" i="1"/>
  <c r="I125" i="1" s="1"/>
  <c r="J126" i="1"/>
  <c r="K126" i="1"/>
  <c r="L126" i="1"/>
  <c r="G128" i="1"/>
  <c r="H128" i="1"/>
  <c r="J128" i="1"/>
  <c r="K128" i="1"/>
  <c r="L128" i="1"/>
  <c r="I129" i="1"/>
  <c r="G132" i="1"/>
  <c r="G131" i="1" s="1"/>
  <c r="H132" i="1"/>
  <c r="I132" i="1"/>
  <c r="J132" i="1"/>
  <c r="K132" i="1"/>
  <c r="K131" i="1" s="1"/>
  <c r="L132" i="1"/>
  <c r="G133" i="1"/>
  <c r="H133" i="1"/>
  <c r="I133" i="1"/>
  <c r="I131" i="1" s="1"/>
  <c r="I130" i="1" s="1"/>
  <c r="J133" i="1"/>
  <c r="K133" i="1"/>
  <c r="L133" i="1"/>
  <c r="G137" i="1"/>
  <c r="G136" i="1" s="1"/>
  <c r="H137" i="1"/>
  <c r="H136" i="1" s="1"/>
  <c r="I137" i="1"/>
  <c r="I136" i="1" s="1"/>
  <c r="J137" i="1"/>
  <c r="J136" i="1" s="1"/>
  <c r="K137" i="1"/>
  <c r="K136" i="1" s="1"/>
  <c r="L137" i="1"/>
  <c r="L136" i="1" s="1"/>
  <c r="G140" i="1"/>
  <c r="H140" i="1"/>
  <c r="I140" i="1"/>
  <c r="J140" i="1"/>
  <c r="K140" i="1"/>
  <c r="L140" i="1"/>
  <c r="G142" i="1"/>
  <c r="H142" i="1"/>
  <c r="I142" i="1"/>
  <c r="J142" i="1"/>
  <c r="K142" i="1"/>
  <c r="L142" i="1"/>
  <c r="G144" i="1"/>
  <c r="H144" i="1"/>
  <c r="I144" i="1"/>
  <c r="J144" i="1"/>
  <c r="K144" i="1"/>
  <c r="L144" i="1"/>
  <c r="G146" i="1"/>
  <c r="H146" i="1"/>
  <c r="I146" i="1"/>
  <c r="J146" i="1"/>
  <c r="K146" i="1"/>
  <c r="L146" i="1"/>
  <c r="G149" i="1"/>
  <c r="G148" i="1" s="1"/>
  <c r="H149" i="1"/>
  <c r="H148" i="1" s="1"/>
  <c r="I149" i="1"/>
  <c r="I148" i="1" s="1"/>
  <c r="J149" i="1"/>
  <c r="J148" i="1" s="1"/>
  <c r="K149" i="1"/>
  <c r="K148" i="1" s="1"/>
  <c r="L149" i="1"/>
  <c r="L148" i="1" s="1"/>
  <c r="G152" i="1"/>
  <c r="H152" i="1"/>
  <c r="I152" i="1"/>
  <c r="J152" i="1"/>
  <c r="K152" i="1"/>
  <c r="L152" i="1"/>
  <c r="G160" i="1"/>
  <c r="G159" i="1" s="1"/>
  <c r="H160" i="1"/>
  <c r="H159" i="1" s="1"/>
  <c r="I160" i="1"/>
  <c r="I159" i="1" s="1"/>
  <c r="J160" i="1"/>
  <c r="J159" i="1" s="1"/>
  <c r="K160" i="1"/>
  <c r="K159" i="1" s="1"/>
  <c r="L160" i="1"/>
  <c r="L159" i="1" s="1"/>
  <c r="G163" i="1"/>
  <c r="H163" i="1"/>
  <c r="I163" i="1"/>
  <c r="J163" i="1"/>
  <c r="K163" i="1"/>
  <c r="L163" i="1"/>
  <c r="G165" i="1"/>
  <c r="H165" i="1"/>
  <c r="I165" i="1"/>
  <c r="J165" i="1"/>
  <c r="K165" i="1"/>
  <c r="L165" i="1"/>
  <c r="G167" i="1"/>
  <c r="H167" i="1"/>
  <c r="I167" i="1"/>
  <c r="J167" i="1"/>
  <c r="K167" i="1"/>
  <c r="L167" i="1"/>
  <c r="G169" i="1"/>
  <c r="H169" i="1"/>
  <c r="I169" i="1"/>
  <c r="J169" i="1"/>
  <c r="K169" i="1"/>
  <c r="L169" i="1"/>
  <c r="G172" i="1"/>
  <c r="H172" i="1"/>
  <c r="H171" i="1" s="1"/>
  <c r="I172" i="1"/>
  <c r="J172" i="1"/>
  <c r="K172" i="1"/>
  <c r="L172" i="1"/>
  <c r="G174" i="1"/>
  <c r="I174" i="1"/>
  <c r="J174" i="1"/>
  <c r="K174" i="1"/>
  <c r="L174" i="1"/>
  <c r="J102" i="2" l="1"/>
  <c r="L102" i="2"/>
  <c r="H102" i="2"/>
  <c r="J78" i="2"/>
  <c r="L78" i="2"/>
  <c r="H78" i="2"/>
  <c r="L37" i="2"/>
  <c r="L34" i="2" s="1"/>
  <c r="H37" i="2"/>
  <c r="H34" i="2" s="1"/>
  <c r="J37" i="2"/>
  <c r="L23" i="2"/>
  <c r="L22" i="2" s="1"/>
  <c r="H23" i="2"/>
  <c r="J23" i="2"/>
  <c r="J22" i="2" s="1"/>
  <c r="I83" i="1"/>
  <c r="K83" i="1"/>
  <c r="G83" i="1"/>
  <c r="K45" i="1"/>
  <c r="G45" i="1"/>
  <c r="I45" i="1"/>
  <c r="I29" i="1"/>
  <c r="I28" i="1" s="1"/>
  <c r="K29" i="1"/>
  <c r="G29" i="1"/>
  <c r="L45" i="1"/>
  <c r="H45" i="1"/>
  <c r="L29" i="1"/>
  <c r="L28" i="1" s="1"/>
  <c r="H29" i="1"/>
  <c r="H28" i="1" s="1"/>
  <c r="J29" i="1"/>
  <c r="J125" i="1"/>
  <c r="G118" i="1"/>
  <c r="G117" i="1" s="1"/>
  <c r="L171" i="1"/>
  <c r="L125" i="1"/>
  <c r="H83" i="2"/>
  <c r="J71" i="2"/>
  <c r="I71" i="2"/>
  <c r="I42" i="2"/>
  <c r="I171" i="1"/>
  <c r="K118" i="1"/>
  <c r="L118" i="1"/>
  <c r="H118" i="1"/>
  <c r="H117" i="1" s="1"/>
  <c r="I8" i="1"/>
  <c r="J131" i="1"/>
  <c r="J130" i="1" s="1"/>
  <c r="L131" i="1"/>
  <c r="L130" i="1" s="1"/>
  <c r="H131" i="1"/>
  <c r="H130" i="1" s="1"/>
  <c r="H125" i="1"/>
  <c r="L8" i="1"/>
  <c r="H8" i="1"/>
  <c r="K125" i="1"/>
  <c r="K8" i="1"/>
  <c r="G8" i="1"/>
  <c r="G130" i="1"/>
  <c r="H57" i="1"/>
  <c r="H53" i="1" s="1"/>
  <c r="G107" i="2"/>
  <c r="G83" i="2"/>
  <c r="H22" i="2"/>
  <c r="J171" i="1"/>
  <c r="J118" i="1"/>
  <c r="J117" i="1" s="1"/>
  <c r="I104" i="1"/>
  <c r="I96" i="1" s="1"/>
  <c r="K104" i="1"/>
  <c r="G104" i="1"/>
  <c r="G96" i="1" s="1"/>
  <c r="I78" i="1"/>
  <c r="I37" i="1"/>
  <c r="K37" i="1"/>
  <c r="G37" i="1"/>
  <c r="J8" i="1"/>
  <c r="L83" i="2"/>
  <c r="I78" i="2"/>
  <c r="K78" i="2"/>
  <c r="G78" i="2"/>
  <c r="K37" i="2"/>
  <c r="K34" i="2" s="1"/>
  <c r="G37" i="2"/>
  <c r="G34" i="2" s="1"/>
  <c r="I37" i="2"/>
  <c r="K23" i="2"/>
  <c r="K22" i="2" s="1"/>
  <c r="G23" i="2"/>
  <c r="G22" i="2" s="1"/>
  <c r="I23" i="2"/>
  <c r="I22" i="2" s="1"/>
  <c r="I139" i="1"/>
  <c r="J57" i="1"/>
  <c r="J53" i="1" s="1"/>
  <c r="K107" i="2"/>
  <c r="K83" i="2"/>
  <c r="G171" i="1"/>
  <c r="L104" i="1"/>
  <c r="L96" i="1" s="1"/>
  <c r="H104" i="1"/>
  <c r="H96" i="1" s="1"/>
  <c r="J104" i="1"/>
  <c r="L37" i="1"/>
  <c r="H37" i="1"/>
  <c r="J37" i="1"/>
  <c r="K108" i="2"/>
  <c r="G108" i="2"/>
  <c r="K102" i="2"/>
  <c r="G102" i="2"/>
  <c r="I102" i="2"/>
  <c r="I83" i="2"/>
  <c r="L51" i="2"/>
  <c r="H51" i="2"/>
  <c r="J42" i="2"/>
  <c r="K130" i="1"/>
  <c r="L57" i="1"/>
  <c r="L53" i="1" s="1"/>
  <c r="J28" i="1"/>
  <c r="K171" i="1"/>
  <c r="I117" i="1"/>
  <c r="I57" i="1"/>
  <c r="I53" i="1" s="1"/>
  <c r="K57" i="1"/>
  <c r="K53" i="1" s="1"/>
  <c r="G57" i="1"/>
  <c r="G53" i="1" s="1"/>
  <c r="K28" i="1"/>
  <c r="G28" i="1"/>
  <c r="J108" i="2"/>
  <c r="K51" i="2"/>
  <c r="G51" i="2"/>
  <c r="I107" i="2"/>
  <c r="L108" i="2"/>
  <c r="H108" i="2"/>
  <c r="L42" i="2"/>
  <c r="H42" i="2"/>
  <c r="K42" i="2"/>
  <c r="G42" i="2"/>
  <c r="J107" i="2"/>
  <c r="L71" i="2"/>
  <c r="H71" i="2"/>
  <c r="J51" i="2"/>
  <c r="J34" i="2"/>
  <c r="K71" i="2"/>
  <c r="G71" i="2"/>
  <c r="I51" i="2"/>
  <c r="I34" i="2"/>
  <c r="L107" i="2"/>
  <c r="I108" i="2"/>
  <c r="H107" i="2"/>
  <c r="J78" i="1"/>
  <c r="L78" i="1"/>
  <c r="H78" i="1"/>
  <c r="L139" i="1"/>
  <c r="H139" i="1"/>
  <c r="J139" i="1"/>
  <c r="K96" i="1"/>
  <c r="K78" i="1"/>
  <c r="G78" i="1"/>
  <c r="K139" i="1"/>
  <c r="G139" i="1"/>
  <c r="J96" i="1"/>
  <c r="I9" i="2" l="1"/>
  <c r="I8" i="2" s="1"/>
  <c r="L117" i="1"/>
  <c r="K117" i="1"/>
  <c r="L7" i="1"/>
  <c r="K9" i="2"/>
  <c r="K8" i="2" s="1"/>
  <c r="J7" i="1"/>
  <c r="K7" i="1"/>
  <c r="I7" i="1"/>
  <c r="L9" i="2"/>
  <c r="L8" i="2" s="1"/>
  <c r="G7" i="1"/>
  <c r="H9" i="2"/>
  <c r="H8" i="2" s="1"/>
  <c r="H7" i="1"/>
  <c r="J9" i="2"/>
  <c r="J8" i="2" s="1"/>
  <c r="G9" i="2"/>
  <c r="G8" i="2" s="1"/>
</calcChain>
</file>

<file path=xl/sharedStrings.xml><?xml version="1.0" encoding="utf-8"?>
<sst xmlns="http://schemas.openxmlformats.org/spreadsheetml/2006/main" count="800" uniqueCount="578">
  <si>
    <t>Номер реестровой записи</t>
  </si>
  <si>
    <t>Наименование группы  источников доходов бюджетов/наименование источника дохода бюджета</t>
  </si>
  <si>
    <t>Классификация доходов бюджетов</t>
  </si>
  <si>
    <t>Наименование главного администратора доходов республиканского бюджета Республики Коми</t>
  </si>
  <si>
    <t>Код строки</t>
  </si>
  <si>
    <t>Прогноз доходов республиканского бюджета Республики Коми</t>
  </si>
  <si>
    <t>код</t>
  </si>
  <si>
    <t>наименование</t>
  </si>
  <si>
    <t>Налоговые и неналоговые доходы</t>
  </si>
  <si>
    <t>000 1 00 00000 00 0000 000</t>
  </si>
  <si>
    <t>Налоги на прибыль, доходы</t>
  </si>
  <si>
    <t>Налог на прибыль организаций</t>
  </si>
  <si>
    <t>Налог на прибыль организаций, зачисляемый в бюджеты бюджетной системы Российской Федерации по соответствующим ставкам</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</si>
  <si>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</si>
  <si>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</si>
  <si>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000 1 01 00000 00 0000 000</t>
  </si>
  <si>
    <t>000 1 01 01000 00 0000 110</t>
  </si>
  <si>
    <t>000 1 01 01010 00 0000 110</t>
  </si>
  <si>
    <t>182 1 01 01012 02 0000 110</t>
  </si>
  <si>
    <t>182 1 01 01014 02 0000 110</t>
  </si>
  <si>
    <t>Налог на доходы физических лиц</t>
  </si>
  <si>
    <t>000 1 01 02000 01 0000 110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</si>
  <si>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</si>
  <si>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</si>
  <si>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</si>
  <si>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</si>
  <si>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</si>
  <si>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</si>
  <si>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</si>
  <si>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</si>
  <si>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Налоги на товары (работы, услуги), реализуемые на территории Российской Федерации</t>
  </si>
  <si>
    <t>000 1 03 00000 00 0000 110</t>
  </si>
  <si>
    <t>Акцизы по подакцизным товарам (продукции), производимым на территории Российской Федерации</t>
  </si>
  <si>
    <t>000 1 03 02000 01 0000 110</t>
  </si>
  <si>
    <t>Акцизы на пиво, производимое на территории Российской Федерации</t>
  </si>
  <si>
    <t>182 1 03 02100 01 0000 110</t>
  </si>
  <si>
    <t>Акцизы на алкогольную продукцию с объёмной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</si>
  <si>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182 1 03 02110 01 0000 110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</si>
  <si>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</si>
  <si>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</si>
  <si>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</si>
  <si>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</si>
  <si>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t>
  </si>
  <si>
    <t>100 1 03 02250 01 0000 110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</si>
  <si>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t>
  </si>
  <si>
    <t>100 1 03 02260 01 0000 110</t>
  </si>
  <si>
    <t>Акцизы на средние дистилляты, производимые на территории Российской Федерации</t>
  </si>
  <si>
    <t>182 1 03 02330 01 0000 110</t>
  </si>
  <si>
    <t>Налоги на совокупный доход</t>
  </si>
  <si>
    <t>000 1 05 00000 00 0000 000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</si>
  <si>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</si>
  <si>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</si>
  <si>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</si>
  <si>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 уменьшенные на величину расходов</t>
  </si>
  <si>
    <t>182 1 05 01021 01 0000 110</t>
  </si>
  <si>
    <t>Минимальный налог, зачисляемый в бюджеты субъектов Российской Федерации</t>
  </si>
  <si>
    <t>182 1 05 01050 01 0000 110</t>
  </si>
  <si>
    <t>Налоги на имущество</t>
  </si>
  <si>
    <t>000 1 06 00000 00 0000 000</t>
  </si>
  <si>
    <t>Налог на имущество организаций</t>
  </si>
  <si>
    <t>000 1 06 02000 02 0000 110</t>
  </si>
  <si>
    <t>Налог на имущество организаций по имуществу, не входящему в Единую систему газоснабжения</t>
  </si>
  <si>
    <t>182 1 06 02010 02 0000 110</t>
  </si>
  <si>
    <t>Налог на имущество организаций по имуществу, входящему в Единую систему газоснабжения</t>
  </si>
  <si>
    <t>182 1 06 02020 02 0000 110</t>
  </si>
  <si>
    <t>Транспортный налог</t>
  </si>
  <si>
    <t>000 1 06 04000 02 0000 110</t>
  </si>
  <si>
    <t>Транспортный налог с организаций</t>
  </si>
  <si>
    <t>182 1 06 04011 02 0000 110</t>
  </si>
  <si>
    <t>Транспортный налог с физических лиц</t>
  </si>
  <si>
    <t>182 1 06 04012 02 0000 110</t>
  </si>
  <si>
    <t>Налог на игорный бизнес</t>
  </si>
  <si>
    <t>182 1 06 05000 02 0000 110</t>
  </si>
  <si>
    <t>Налоги, сборы и регулярные платежи за пользование природными ресурсами</t>
  </si>
  <si>
    <t>000 1 07 00000 00 0000 000</t>
  </si>
  <si>
    <t>Налог на добычу полезных ископаемых</t>
  </si>
  <si>
    <t>000 1 07 01000 01 0000 110</t>
  </si>
  <si>
    <t>Налог на добычу общераспространенных полезных ископаемых</t>
  </si>
  <si>
    <t>182 1 07 01020 01 0000 110</t>
  </si>
  <si>
    <t>Налог на добычу прочих полезных ископаемых (за исключением полезных ископаемых в виде природных алмазов)</t>
  </si>
  <si>
    <t>182 1 07 01030 01 0000 110</t>
  </si>
  <si>
    <t>Сборы за пользование объектами животного мира и за пользование объектами водных биологических ресурсов</t>
  </si>
  <si>
    <t>000 1 07 04000 01 0000 110</t>
  </si>
  <si>
    <t>Сбор за пользование объектами животного мира</t>
  </si>
  <si>
    <t>182 1 07 04010 01 0000 110</t>
  </si>
  <si>
    <t>Сбор за пользование объектами водных биологических ресурсов (по внутренним водным объектам)</t>
  </si>
  <si>
    <t>182 1 07 04030 01 0000 110</t>
  </si>
  <si>
    <t>Государственная пошлина</t>
  </si>
  <si>
    <t>000 1 08 00000 00 0000 000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</si>
  <si>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</si>
  <si>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государственную регистрацию, а также за совершение прочих юридически значимых действий</t>
  </si>
  <si>
    <t>000 1 08 07000 01 0000 110</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</si>
  <si>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</si>
  <si>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</si>
  <si>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</si>
  <si>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</si>
  <si>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</si>
  <si>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Государственная пошлина за выдачу и обмен паспорта гражданина Российской Федерации</t>
  </si>
  <si>
    <t>Государственная пошлина за государственную регистрацию политических партий и региональных отделений политических партий</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</si>
  <si>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</si>
  <si>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</si>
  <si>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000 1 08 07140 01 0000 110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</si>
  <si>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</si>
  <si>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</si>
  <si>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000 1 08 07170 01 0000 110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</si>
  <si>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</si>
  <si>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</si>
  <si>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</si>
  <si>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</si>
  <si>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Задолженность и перерасчёты по отменённым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</si>
  <si>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</si>
  <si>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</si>
  <si>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</si>
  <si>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</si>
  <si>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</si>
  <si>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</si>
  <si>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</si>
  <si>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</si>
  <si>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</si>
  <si>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</si>
  <si>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</si>
  <si>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</si>
  <si>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</si>
  <si>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Платежи от государственных и муниципальных унитарных предприятий</t>
  </si>
  <si>
    <t>000 1 11 07000 00 0000 120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</si>
  <si>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</si>
  <si>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</si>
  <si>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</si>
  <si>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</si>
  <si>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</si>
  <si>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</si>
  <si>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</si>
  <si>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</si>
  <si>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048 1 12 01010 01 0000 120</t>
  </si>
  <si>
    <t>Плата за выбросы загрязняющих веществ в атмосферный воздух передвижными объектами</t>
  </si>
  <si>
    <t>048 1 12 01020 01 0000 120</t>
  </si>
  <si>
    <t>Плата за сбросы загрязняющих веществ в водные объекты</t>
  </si>
  <si>
    <t>048 1 12 01030 01 0000 120</t>
  </si>
  <si>
    <t>Плата за размещение отходов производства и потребления</t>
  </si>
  <si>
    <t>048 1 12 01040 01 0000 120</t>
  </si>
  <si>
    <t>Плата за иные виды негативного воздействия на окружающую среду</t>
  </si>
  <si>
    <t>048 1 12 01050 01 0000 120</t>
  </si>
  <si>
    <t>Плата за выбросы загрязняющих веществ, образующихся при сжигании на факельных установках и (или) рассеивании попутного нефтяного газа</t>
  </si>
  <si>
    <t>048 1 12 01070 01 0000 120</t>
  </si>
  <si>
    <t>Платежи при пользовании недрами</t>
  </si>
  <si>
    <t>000 1 12 02000 00 0000 120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</si>
  <si>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</si>
  <si>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</si>
  <si>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</si>
  <si>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Регулярные платежи за пользование недрами при пользовании недрами на территории Российской Федерации</t>
  </si>
  <si>
    <t>182 1 12 02030 01 0000 120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</si>
  <si>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</si>
  <si>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</si>
  <si>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</si>
  <si>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Сборы за участие в конкурсе (аукционе) на право пользования участками недр</t>
  </si>
  <si>
    <t>000 1 12 02100 00 0000 120</t>
  </si>
  <si>
    <t>Сборы за участие в конкурсе (аукционе) на право пользования участками недр местного значения</t>
  </si>
  <si>
    <t>Плата за использование лесов</t>
  </si>
  <si>
    <t>000 1 12 04000 00 0000 120</t>
  </si>
  <si>
    <t>Плата за использование лесов, расположенных на землях лесного фонда</t>
  </si>
  <si>
    <t>000 1 12 04010 00 0000 120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</si>
  <si>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</si>
  <si>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</si>
  <si>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</si>
  <si>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Доходы от оказания платных услуг (работ) и компенсации затрат государства</t>
  </si>
  <si>
    <t>000 1 13 00000 00 0000 000</t>
  </si>
  <si>
    <t>Доходы от оказания платных услуг (работ)</t>
  </si>
  <si>
    <t>000 1 13 01000 00 0000 130</t>
  </si>
  <si>
    <t>Прочие доходы от оказания платных услуг (работ)</t>
  </si>
  <si>
    <t>000 1 13 01990 00 0000 130</t>
  </si>
  <si>
    <t>Прочие доходы от оказания платных услуг (работ) получателями средств бюджетов субъектов Российской Федерации</t>
  </si>
  <si>
    <t>000 1 13 01992 02 0000 130</t>
  </si>
  <si>
    <t>Доходы от компенсации затрат государства</t>
  </si>
  <si>
    <t>000 1 13 02000 00 0000 130</t>
  </si>
  <si>
    <t>Прочие доходы от компенсации затрат государства</t>
  </si>
  <si>
    <t>000 1 13 02990 00 0000 130</t>
  </si>
  <si>
    <t>Прочие доходы от компенсации затрат бюджетов субъектов Российской Федерации</t>
  </si>
  <si>
    <t>000 1 13 02992 02 0000 130</t>
  </si>
  <si>
    <t>Доходы от продажи материальных и нематериальных активов</t>
  </si>
  <si>
    <t>000 1 14 00000 00 0000 000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</si>
  <si>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унитарных предприятий, в том числе казённых)</t>
  </si>
  <si>
    <t>000 1 14 02000 00 0000 000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</si>
  <si>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</si>
  <si>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</si>
  <si>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</si>
  <si>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000 1 14 06000 00 0000 430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</si>
  <si>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</si>
  <si>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</si>
  <si>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</si>
  <si>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240 1 14 06022 02 0000 430</t>
  </si>
  <si>
    <t>Штрафы, санкции, возмещение ущерба</t>
  </si>
  <si>
    <t>000 1 16 00000 00 0000 000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</si>
  <si>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</si>
  <si>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000 1 16 02000 00 0000 140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</si>
  <si>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</si>
  <si>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Денежные взыскания (штрафы) за нарушение законодательства о налогах и сборах</t>
  </si>
  <si>
    <t>000 1 16 03000 00 0000 140</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</si>
  <si>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</si>
  <si>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Денежные взыскания (штрафы) за нарушение бюджетного законодательства Российской Федерации</t>
  </si>
  <si>
    <t>000 1 16 18000 00 0000 140</t>
  </si>
  <si>
    <t>Денежные взыскания (штрафы) за нарушение бюджетного законодательства (в части бюджетов субъектов Российской Федерации)</t>
  </si>
  <si>
    <t>Денежные взыскания (штрафы) за нарушение законодательства о рекламе</t>
  </si>
  <si>
    <t>Денежные взыскания (штрафы) за нарушение законодательства Российской Федерации о пожарной безопасности</t>
  </si>
  <si>
    <t>Денежные взыскания (штрафы) за правонарушения в области дорожного движения</t>
  </si>
  <si>
    <t>000 1 16 30000 01 0000 140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</si>
  <si>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</si>
  <si>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000 1 16 30010 01 0000 140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</si>
  <si>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</si>
  <si>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188 1 16 30012 01 0000 140</t>
  </si>
  <si>
    <t>Денежные взыскания (штрафы) за нарушение законодательства Российской Федерации о безопасности дорожного движения</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</si>
  <si>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</si>
  <si>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000 1 16 32000 00 0000 140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</si>
  <si>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</si>
  <si>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</si>
  <si>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000 1 16 33000 00 0000 140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</si>
  <si>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</si>
  <si>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000 1 16 33020 02 0000 140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</si>
  <si>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</si>
  <si>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000 1 16 37000 00 0000 140</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</si>
  <si>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</si>
  <si>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Прочие поступления от денежных взысканий (штрафов) и иных сумм в возмещение ущерба</t>
  </si>
  <si>
    <t>000 1 16 90000 00 0000 140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</si>
  <si>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</si>
  <si>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000 1 16 90020 02 0000 140</t>
  </si>
  <si>
    <t>Прочие неналоговые доходы</t>
  </si>
  <si>
    <t>000 1 17 00000 00 0000 000</t>
  </si>
  <si>
    <t>000 1 17 05000 00 0000 180</t>
  </si>
  <si>
    <t>Прочие неналоговые доходы бюджетов субъектов Российской Федерации</t>
  </si>
  <si>
    <t>Управление федеральной налоговой службы по Республике Коми</t>
  </si>
  <si>
    <t>Прогноз доходов республиканского бюджета Республики Коми  на 2017г. (текущий финансовый год)</t>
  </si>
  <si>
    <t>Оценка исполнения 2017г. (текущий финансовый год)</t>
  </si>
  <si>
    <t>на 2018г. (очередной финансовый год)</t>
  </si>
  <si>
    <t>на 2019г. (первый год планового периода)</t>
  </si>
  <si>
    <t>на 2020г. (второй год планового периода)</t>
  </si>
  <si>
    <t>Кассовые поступления в текущем финансовом году (по состоянию на "01" июля 2017г.</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</si>
  <si>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</si>
  <si>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100 1 03 02140 01 0000 110</t>
  </si>
  <si>
    <t>Управление Федерального казначейства по Республики Коми</t>
  </si>
  <si>
    <t>182 1 05 01000 00 0000 110</t>
  </si>
  <si>
    <t>182 1 05 01010 01 0000 110</t>
  </si>
  <si>
    <t>182 1 05 01020 01 0000 110</t>
  </si>
  <si>
    <t>Налог на добычу полезных ископаемых в виде угля</t>
  </si>
  <si>
    <t xml:space="preserve">182 1 07 01060 01 0000 110
</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</si>
  <si>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</si>
  <si>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Государственная пошлина за выдачу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</si>
  <si>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</si>
  <si>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</si>
  <si>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</si>
  <si>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Государственная пошлина за государственную регистрацию межрегиональных, региональных и местных и общественных объединений, а также за государственную регистрацию изменений их учредительных документов</t>
  </si>
  <si>
    <t>Государственная пошлина по делам, рассматриваемым Конституционным Судом РФ и конституционными (уставными) судами субъектов РФ</t>
  </si>
  <si>
    <t>Государственная пошлина по делам, рассматриваемым Конституционными судами субъектов РФ</t>
  </si>
  <si>
    <t>963 1 11 01020 02 0000 120</t>
  </si>
  <si>
    <t>Министерство Республики Коми имущественных и земельных отношений</t>
  </si>
  <si>
    <t>Проценты, полученные от предоставления бюджетных кредитов внутри страны</t>
  </si>
  <si>
    <t>Министерство финансов Республики Коми</t>
  </si>
  <si>
    <t>000 1 11 03000 00 0000 120</t>
  </si>
  <si>
    <t>Проценты, полученные от предоставления бюджетных кредитов внутри страны за счет средств бюджетов субъектов Российской Федерации</t>
  </si>
  <si>
    <t>892 1 11 03020 02 0000 120</t>
  </si>
  <si>
    <t>Плата по соглашениям об установлении сервитута в отношении земельных участков, находящихся в государственной или муниципально собственности</t>
  </si>
  <si>
    <t xml:space="preserve"> 000 1 11 05300 00 0000 100</t>
  </si>
  <si>
    <t>863 1 11 07012 02 0000 120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</si>
  <si>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</si>
  <si>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</si>
  <si>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</si>
  <si>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863 1 11 09042 02 0000 120</t>
  </si>
  <si>
    <t>000 1 17 05020 02 0000 180</t>
  </si>
  <si>
    <t>Избирательная комиссия Республики Коми, Администрация Главы Республики Коми, Министерство промышленности, природных ресурсов, энергетики и транспорта Республики Коми, Министерство Республики Коми имущественных и земельных отношений</t>
  </si>
  <si>
    <t>Невыясненные поступления</t>
  </si>
  <si>
    <t>000 1 17 01000 00 0000 180</t>
  </si>
  <si>
    <t>Невыясненные поступления, зачисляемые в бюджеты субъектов Российской Федерации</t>
  </si>
  <si>
    <t>000 1 17 01020 02 0000 180</t>
  </si>
  <si>
    <t>Министерство строительства и дорожного хозяйства Республики Коми</t>
  </si>
  <si>
    <t xml:space="preserve">Федеральная служба по надзору в сфере защиты прав потребителей и благополучия человека, Избирательная комиссия Республики Коми, Министерство строительства и дорожного хозяйства Республики Коми, Министерство инвестиций, промышленности и транспорта Республики, Министрество труда, занятости и социальной защиты Республики Коми, Министерство природных ресурсов и охраны окружающей среды Республики Коми, Министерство энергетики, жилищно-коммунального хозяйства и тарифов Республики Коми, Министерство здравооохранения Республики Коми, Министерство Республики Коми имущественных и земельных отношений, Министерство образования, науки и молодежной политики Республики Коми, Комитет Республики Коми гражданской обороны и чрезвычайных ситуаций, Министерство сельского хозяйства и потребительского рынка Республики Коми, Министерство юстиции Республики Коми, Министерство финансов Республики Коми </t>
  </si>
  <si>
    <t>Избирательная комиссия Республики Коми, Аппарат Государственного Совета Республики Коми, Администрация Главы республики Коми, Министерство экономики Републики Коми,Министерство строительства и дорожного хозяйства Республики Коми, Министерство инвестиций, Министерство здравоохранения Республики Коми, Министерство образования Республики Коми, Комитет Республики Коми гражданской обороны и чрезвычайной ситуаций</t>
  </si>
  <si>
    <t>Министерство экономики Республики Коми, Министертсво образования, науки и молодежной политики Республики Коми</t>
  </si>
  <si>
    <t>Федеральная служба по надзору в сфере транспорта, Министерство внутренних дел Российской Федерации</t>
  </si>
  <si>
    <t>000 1 16 30020 01 0000 140</t>
  </si>
  <si>
    <t>Министерство внутренних дел Российской Федерации</t>
  </si>
  <si>
    <t>000 1 05 0300001 0000 110</t>
  </si>
  <si>
    <t>Единый сельскохозяйственный налог</t>
  </si>
  <si>
    <t>Единый сельскохозяйственный налог (за налоговые периоды, истекшие до 1 января 2011 года)</t>
  </si>
  <si>
    <t>182 1 05 0302001 0000 110</t>
  </si>
  <si>
    <t>Федеральная служба по надзору в сфере связи, информационных технологий и массовых коммуникаций</t>
  </si>
  <si>
    <t>096 1 08 0713001 0000 110</t>
  </si>
  <si>
    <t>Федеральная налоговая служба</t>
  </si>
  <si>
    <t>182 1 08 0202001 0000 100</t>
  </si>
  <si>
    <t>000 1 08 0200001 0000 110</t>
  </si>
  <si>
    <t>Министерство внутренних дел</t>
  </si>
  <si>
    <t>188 1 08 06000 01 0000 110</t>
  </si>
  <si>
    <t>182 108 0701001 0000 110</t>
  </si>
  <si>
    <t>Федеральная регистрационная служба</t>
  </si>
  <si>
    <t>321 1 08 07020 01 0000 110</t>
  </si>
  <si>
    <t xml:space="preserve">Министерство природных ресурсов и охраны окружающей среды Республики Коми </t>
  </si>
  <si>
    <t>Министерство природных ресурсов и охраны окружающей среды Республики Коми, Министерство образования, науки и молодежной политики Республики Коми, Министерство сельского хозяйства и потребительского рынка Республики Коми</t>
  </si>
  <si>
    <t>188 1 08 07100 01 0000 110</t>
  </si>
  <si>
    <t>Министерство юстиции Российской Федерации</t>
  </si>
  <si>
    <t>318 1 08 07110 01 0000 110</t>
  </si>
  <si>
    <t>318 1 08 07120 010000 110</t>
  </si>
  <si>
    <t>188 1 08 07141 01 0000 110</t>
  </si>
  <si>
    <t>Служба Республики Коми строительного, жилищного и технического надзора (контроля)</t>
  </si>
  <si>
    <t>843 1 08 07142 01 0000 110</t>
  </si>
  <si>
    <t xml:space="preserve">Министерство строительства и дорожного хозяйства Республики Коми </t>
  </si>
  <si>
    <t>827 1 08 07172 01 0000 110</t>
  </si>
  <si>
    <t>000 108 07280 01 0000 110</t>
  </si>
  <si>
    <t>852 108 07282 01 0000 110</t>
  </si>
  <si>
    <t xml:space="preserve">Министерство инвестиций, промышленности и транспорта Республики Коми </t>
  </si>
  <si>
    <t>844 108 0730001 0000 110</t>
  </si>
  <si>
    <t>Министерство образования, науки и молодежной политики Республики Коми</t>
  </si>
  <si>
    <t>875 1 08 07380 01 0000 110</t>
  </si>
  <si>
    <t>875 1 08 07390 01 0000 110</t>
  </si>
  <si>
    <t>843 1 08 07400 01 0000 110</t>
  </si>
  <si>
    <t>182 1 09 00000 00 0000 000</t>
  </si>
  <si>
    <t>000 1 11 05022 02 0000 120</t>
  </si>
  <si>
    <t xml:space="preserve">Министерство Республики Коми имущественных и земельных отношений, Министерство строительства и дорожного хозяйства Республики Коми </t>
  </si>
  <si>
    <t>863 1 11 05032 02 0000 120</t>
  </si>
  <si>
    <t>827 1 11 05320 00 0000 100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</si>
  <si>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</si>
  <si>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</si>
  <si>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Федеральная служба по надзору в сфере природопользования</t>
  </si>
  <si>
    <t>852 1 12 02012 01 0000 120</t>
  </si>
  <si>
    <t>852 1 12 02052 01 0000 120</t>
  </si>
  <si>
    <t>852 1 12 02102 02 0000 120</t>
  </si>
  <si>
    <t>852 1 12 04013 02 0000 120</t>
  </si>
  <si>
    <t>852 1 12 04014 02 0000 120</t>
  </si>
  <si>
    <t>852 1 12 04015 02 0000 120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</si>
  <si>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</si>
  <si>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Плата за предоставление сведений из Единого государственного реестра недвижимости</t>
  </si>
  <si>
    <t>182 11301020010000130</t>
  </si>
  <si>
    <t>321 11301031010000 130</t>
  </si>
  <si>
    <t>Плата за предоставление сведений, документов, содержащихся в государственных реестрах (регистрах)</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</si>
  <si>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</si>
  <si>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00011301400010000130</t>
  </si>
  <si>
    <t>852 11301410010000130</t>
  </si>
  <si>
    <t>Министерство строительства и дорожного хозяйства Республики Коми, Представительство Республики Коми в Северо-Западном регионе Российской Федерации, Служба Республики Коми строительного, жилищного и технического надзора (контроля), Министерство труда, занятости и социальной защиты Республики Коми, Министерство сельского хозяйства и потребительского рынка Республики Коми, Министерство инвестиций, промышленности и транспорта Республики Коми, Министерство природных ресурсов и охраны окружающей среды Республики Коми</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</si>
  <si>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</si>
  <si>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субъектов Российской Федерации</t>
  </si>
  <si>
    <t>Министерство сельского хозяйства и потребительского рынка Республики Коми</t>
  </si>
  <si>
    <t>Избирательная комиссия Республики Коми, Аппарат Государственного Совета Республики Коми, Администрация Главы Республики Коми, Министерство экономики Республики Коми,Министерство строительства и дорожного хозяйства Республики Коми, Министерство энергетики, жилищно-коммунального хозяйства и тарифов Республики Коми, Министерство сельского хозяйства и потребительского рынка Республики Коми, Постоянное представительство Республики Коми при Президенте Российской Федерации, Министерство инвестиций, промышленности и транспорта Республики, Министерство природных ресурсов и охраны окружающей среды Республики Коми, Служба Республики Коми строительного, жилищного и технического надзора (контроля), Министерство труда, занятости и социальной защиты Республики Коми, Министерство национальной политики Республики Коми, Министерство здравоохранения Республики Коми, Управление Республики Коми по охране объектов культурного наследия, Министерство Республики Коми имущественных и земельных отношений, Министерство физической культуры и спорта Республики Коми, Министерство образования, науки и молодежной политики Республики Коми, Комитет Республики Коми гражданской обороны и чрезвычайных ситуаций, Министерство юстиции Республики Коми, Министерство финансов Республики Коми</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</si>
  <si>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</si>
  <si>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000 1 14 02 02002 0000 410</t>
  </si>
  <si>
    <t>863 1 14 02023 02 0000 410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</si>
  <si>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</si>
  <si>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 xml:space="preserve">Министерство энергетики, жилищно-коммунального хозяйства и тарифов Республики Коми </t>
  </si>
  <si>
    <t>866 1 16 02030 02 0000 140</t>
  </si>
  <si>
    <t>000 1 16 03020 02 0000 140</t>
  </si>
  <si>
    <t>000 1 16 18020 02 0000 140</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</si>
  <si>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</si>
  <si>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</si>
  <si>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Доходы от возмещения ущерба при возникновении страховых случаев</t>
  </si>
  <si>
    <t>Доходы от возмещения ущерба при возникновении страховых случаев, когда выгодоприобретателями выступают получатели средств бюджетов субъектов Российской Федерации</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</si>
  <si>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</si>
  <si>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Доходы от возмещения ущерба при возникновении иных страховых случаев, когда выгодоприобретателями выступают получатели средств бюджетов субъектов Российской Федерации</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</si>
  <si>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</si>
  <si>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Денежные взыскания (штрафы) за нарушение лесного законодательства</t>
  </si>
  <si>
    <t>Денежные взыскания (штрафы) за нарушение водного законодательства</t>
  </si>
  <si>
    <t>Денежные взыскания (штрафы) за нарушение водного законодательства, установленное на водных объектах, находящихся в собственности субъектов Российской Федерации</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</si>
  <si>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</si>
  <si>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Реестр источников доходов республиканского бюджета Республики Коми на 2018 год и плановый период 2019 и 2020 годов</t>
  </si>
  <si>
    <t>000 1 16 27000 01 0000 140</t>
  </si>
  <si>
    <t>Министерство Российской Федерации по делам гражданской обороны, чрезвычайным ситуациям и ликвидации последствий стихийных бедствий, Министерство здравооохранения Республики Коми</t>
  </si>
  <si>
    <t>Федеральная антимонопольная служба, Министерство внутренних дел, Генеральная прокуратура Российской Федерации</t>
  </si>
  <si>
    <t>000 1 16 26000 01 0000 140</t>
  </si>
  <si>
    <t>852 1 16 25082 02 0000 140</t>
  </si>
  <si>
    <t>852 1 16 25086 02 000 0140</t>
  </si>
  <si>
    <t>852 1 16 25070 00 0000 140</t>
  </si>
  <si>
    <t xml:space="preserve"> 000 1 16 25080 00 0000 140</t>
  </si>
  <si>
    <t>000 1 162 1000 00 0000 140</t>
  </si>
  <si>
    <t>000 1 16 21020 02 0000 140</t>
  </si>
  <si>
    <t>000 1 16 23000 00 0000 140</t>
  </si>
  <si>
    <t>000 1 16 23020 02 0000 140</t>
  </si>
  <si>
    <t>000 1 162 500000 0000 140</t>
  </si>
  <si>
    <t>000 1 16 23022 02 0000 140</t>
  </si>
  <si>
    <t>844 1 16 23021 02 0000 140</t>
  </si>
  <si>
    <t>827 1 16 37020 02 0000 140</t>
  </si>
  <si>
    <t>000 1 16 32000 02 0000 140</t>
  </si>
  <si>
    <t>000 1 13 02060 00 0000 130</t>
  </si>
  <si>
    <t>882 1 13 02062 02 0000 130</t>
  </si>
  <si>
    <t>000 1 14 02020 02 0000 440</t>
  </si>
  <si>
    <t>000 1 14 02022 02 0000 440</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</si>
  <si>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</si>
  <si>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</si>
  <si>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</si>
  <si>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</si>
  <si>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000 2 00 00000 00 0000 000</t>
  </si>
  <si>
    <t>000 2 02 00000 00 0000 000</t>
  </si>
  <si>
    <t>Субвенции бюджетам субъектов Российской Федерации и муниципальных образований</t>
  </si>
  <si>
    <t>Федеральное казначейство</t>
  </si>
  <si>
    <t>ДОХОДЫ всего</t>
  </si>
  <si>
    <t>Прогноз доходов  бюджета МОГО "Инта"</t>
  </si>
  <si>
    <t>Наименование главного администратора доходов бюджета МОГО "Инта"</t>
  </si>
  <si>
    <t>Единый налог на вмененный доход для отдельных видов деятельности</t>
  </si>
  <si>
    <t>182 1 05 02000 02 0000 110</t>
  </si>
  <si>
    <t>182 1 05 03010 01 0000 110</t>
  </si>
  <si>
    <t>182 1 05 03000 01 0000 110</t>
  </si>
  <si>
    <t>182 1 05 04000 02 0000 110</t>
  </si>
  <si>
    <t>Налог, взимаемый в связи с применением патентной системы налогообложения</t>
  </si>
  <si>
    <t>182 1 05 04010 02 0000 110</t>
  </si>
  <si>
    <t>Налог, взимаемый в связи с применением патентной системы налогообложения, зачисляемый в бюджеты городских округов</t>
  </si>
  <si>
    <t>Налог на имущество физических лиц</t>
  </si>
  <si>
    <t>182 1 06 01000 0 0000 110</t>
  </si>
  <si>
    <t>182 1 06 01020 04 0000 110</t>
  </si>
  <si>
    <t xml:space="preserve">Налог на имущество физических лиц, взимаемый по ставкам, применяемым к объектам налогообложения, расположенных в границах городских округов </t>
  </si>
  <si>
    <t>Земельный налог</t>
  </si>
  <si>
    <t>182 1 06 06000 00 0000 110</t>
  </si>
  <si>
    <t>Земельный налог с организаций</t>
  </si>
  <si>
    <t>182 1 06 06032 04 0000 110</t>
  </si>
  <si>
    <t>182 1 06 06030 00 0000 110</t>
  </si>
  <si>
    <t>Земельный налог с организаций, обладающих земельным участком, расположенным в границах городских округов</t>
  </si>
  <si>
    <t>Земельный налог с физических лиц</t>
  </si>
  <si>
    <t>182 1 06 06040 00 0000 110</t>
  </si>
  <si>
    <t>182 1 06 06042 04 0000 110</t>
  </si>
  <si>
    <t>Земельный налог с физических лиц, обладающих земельным участком, расположенным в границах городских округов</t>
  </si>
  <si>
    <t>000 1 08 03000 01 0000 110</t>
  </si>
  <si>
    <t>182 1 08 03010 01 0000 100</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</si>
  <si>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</si>
  <si>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</si>
  <si>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Прочие неналоговые доходы бюджетам городских округов</t>
  </si>
  <si>
    <t>Невыясненные поступления, зачисляемые в бюджет городских округов</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</si>
  <si>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</si>
  <si>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923 1 08 07173 01 0000 110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</si>
  <si>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</si>
  <si>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</si>
  <si>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</si>
  <si>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000 1 11 05030 00 0000 120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</si>
  <si>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</si>
  <si>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перечисления части прибыли, остающейся после уплаты налогов и иных обязательных платежей государственных унитарных предприятий городскими округами</t>
  </si>
  <si>
    <t>Прочие поступления от использования имущества, находящегося в собственности городских округов (за исключением имущества бюджетных и автономных учреждений субъектов Российской Федерации, а также имущества государственных унитарных предприятий, в том числе казенных)</t>
  </si>
  <si>
    <t>923 1 13 01994 04 0000 130</t>
  </si>
  <si>
    <t>Прочие доходы от оказания платных услуг (работ) получателями средств бюджетов городских округов</t>
  </si>
  <si>
    <t>Прочие доходы от компенсации затрат бюджетов городских округов</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</si>
  <si>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</si>
  <si>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</si>
  <si>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</si>
  <si>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Отдел образования администрации муниципального образования городского округа "Инта"</t>
  </si>
  <si>
    <t>Дотации бюджетам городских округов на выравнивание бюджетной обеспеченности</t>
  </si>
  <si>
    <t>Дотации бюджетам на поддержку мер по обеспечению сбалансированности бюджетов</t>
  </si>
  <si>
    <t>Финансовое управление администрации муниципального образования городского округа "Инта"</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</si>
  <si>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</si>
  <si>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Прочие субсидии бюджетам городских округов</t>
  </si>
  <si>
    <t xml:space="preserve">Отдел культуры администрации муниципального образования городского округа "Инта" </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</si>
  <si>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</si>
  <si>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</si>
  <si>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Прочие субвенции бюджетам городских округов</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</si>
  <si>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</si>
  <si>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городских округов от возврата бюджетными учреждениями остатков субсидий прошлых лет</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</si>
  <si>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</si>
  <si>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</si>
  <si>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</si>
  <si>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городских округов</t>
  </si>
  <si>
    <t xml:space="preserve">Субвенции бюджетам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</si>
  <si>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  </t>
  </si>
  <si>
    <t>182 1 05 02010 02 0000 110</t>
  </si>
  <si>
    <t>992 1 17 05040 04 0000 180</t>
  </si>
  <si>
    <t xml:space="preserve"> Финансовое управление администрация муниципального образования городского округа "Инта"</t>
  </si>
  <si>
    <t>Иные межбюджетные трансферты</t>
  </si>
  <si>
    <t>ПРОЧИЕ БЕЗВОЗМЕЗДНЫЕ ПОСТУПЛЕНИЯ</t>
  </si>
  <si>
    <t>000 1 16 01000 01 0000 140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</si>
  <si>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</si>
  <si>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</si>
  <si>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Министерство юстиции Республики Коми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</si>
  <si>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</si>
  <si>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</si>
  <si>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</si>
  <si>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</si>
  <si>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</si>
  <si>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000 1 16 10000 01 0000 140</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</si>
  <si>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</si>
  <si>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</si>
  <si>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182 1 16 10129 01 0041 140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</si>
  <si>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</si>
  <si>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Администрация муниципального образования городского округа "Инта"</t>
  </si>
  <si>
    <t>Дотации бюджетам городских округов (муниципальных районов), предоставляемые в 2020 году на частичную компенсацию снижения поступления в 2020 году налоговых и неналоговых доходов в связи с пандемией новой коронавирусной инфекции &lt;ГО "Инта"&gt;</t>
  </si>
  <si>
    <t>992 2 02 19999 04 0000 150</t>
  </si>
  <si>
    <t xml:space="preserve">Субсидии бюджетам городских округов на реализацию мероприятий государственной программы Российской Федерации "Доступная среда" </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</si>
  <si>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</si>
  <si>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на государственную поддержку отрасли культуры (подключение библиотек к информационно-телекоммуникационной сети "Интернет" и развитие библиотечного дела с учетом задачи расширения информационных технологий и оцифровки)</t>
  </si>
  <si>
    <t>Субсидии бюджетам городских округов на государственную поддержку малого и среднего предпринимательства в субъектах Российской Федерации</t>
  </si>
  <si>
    <t>Субвенции бюджетам городских округов на проведение Всероссийской переписи населения 2020 года</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</si>
  <si>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</si>
  <si>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000 2 02 20000 00 0000 150</t>
  </si>
  <si>
    <t>975 2 02 25027 04 0000 150</t>
  </si>
  <si>
    <t>956 02 25467 04 0000 150</t>
  </si>
  <si>
    <t>956 02 25519 04 0000 150</t>
  </si>
  <si>
    <t>923 02 25527 04 0000 150</t>
  </si>
  <si>
    <t>923 2 02 25555 04 0000 150</t>
  </si>
  <si>
    <t>000 2 02 29999 04 0000 150</t>
  </si>
  <si>
    <t>000 2 02 30000 00 0000 150</t>
  </si>
  <si>
    <t>000 2 02 30024 04 0000 150</t>
  </si>
  <si>
    <t>975 2 02 30029 04 0000 150</t>
  </si>
  <si>
    <t>923 2 02 35120 04 0000 150</t>
  </si>
  <si>
    <t>923 2 02 35469 04 0000 150</t>
  </si>
  <si>
    <t>975 2 02 39999 04 0000 150</t>
  </si>
  <si>
    <t>000 2 02 40000 00 0000 150</t>
  </si>
  <si>
    <t>975 2 02 45303 04 0000 150</t>
  </si>
  <si>
    <t>000 2 07 00000 00 0000 150</t>
  </si>
  <si>
    <t>000 2 18 00000 00 0000 150</t>
  </si>
  <si>
    <t>000 2 19 00000 00 0000 150</t>
  </si>
  <si>
    <t>000 2 19 00000 04 0000 150</t>
  </si>
  <si>
    <t>923 2 19 45156 04 0000 150</t>
  </si>
  <si>
    <t>000 2 19 60010 04 0000 150</t>
  </si>
  <si>
    <t>Поступления от денежных пожертвований, предоставляемых физическими лицами получателям средств бюджетов городских округов</t>
  </si>
  <si>
    <t>823 1 08 07150 01 0000 110</t>
  </si>
  <si>
    <t>Государственная пошлина за выдачу разрешения на установку рекламной конструкции</t>
  </si>
  <si>
    <t>Администрация Главы Республики Коми</t>
  </si>
  <si>
    <t>000 1 13 02994 04 0000 130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</si>
  <si>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</si>
  <si>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</si>
  <si>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</si>
  <si>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000 1 16 07000 01 0000 140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</si>
  <si>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</si>
  <si>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923 1 16 07010 04 0000 140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</si>
  <si>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</si>
  <si>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992 2 02 10000 00 0000 150</t>
  </si>
  <si>
    <t>992 2 02 15001 04 0000 150</t>
  </si>
  <si>
    <t>992 2 02 15002 04 0000 150</t>
  </si>
  <si>
    <t>975 2 02 25304 04 0000 150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</si>
  <si>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</si>
  <si>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Отдел культуры администрации муниципального образования городского округа "Инта"                                     Отдел образования администрации муниципального образования городского округа "Инта"</t>
  </si>
  <si>
    <t>000 2 18 04010 04 0000 150</t>
  </si>
  <si>
    <t>000 2 07 04020 04 0000 150</t>
  </si>
  <si>
    <t xml:space="preserve"> Финансовое управление администрации муниципального образования городского округа "Инта"                                                               Отдел образования администрации муниципального образования городского округа "Инта"</t>
  </si>
  <si>
    <t>100 1 03 02231 01 0000 110</t>
  </si>
  <si>
    <t>100 1 03 02241 01 0000 110</t>
  </si>
  <si>
    <t>100 1 03 02251 01 0000 110</t>
  </si>
  <si>
    <t>100 1 03 02261 01 0000 110</t>
  </si>
  <si>
    <t>Реестр источников доходов  бюджета муниципального образования городского округа "Инта" на 2022 год и плановый период 2023 и 2024 годов</t>
  </si>
  <si>
    <t>Прогноз доходов  бюджета МОГО "Инта"  на 2021г. (текущий финансовый год)</t>
  </si>
  <si>
    <t>Кассовые поступления в текущем финансовом году (по состоянию на "01" октября 2021г.)</t>
  </si>
  <si>
    <t>Оценка исполнения 2021г. (текущий финансовый год)</t>
  </si>
  <si>
    <t>на 2022г. (очередной финансовый год)</t>
  </si>
  <si>
    <t>на 2023г. (первый год планового периода)</t>
  </si>
  <si>
    <t>на 2024г. (второй год планового периода)</t>
  </si>
  <si>
    <t>000 1 09 00000 00 0000 000</t>
  </si>
  <si>
    <t>Задолженность и перерасчеты по отмененным налогам, сборам и иным обязательным платежам</t>
  </si>
  <si>
    <t>000 1 09 04000 00 0000 110</t>
  </si>
  <si>
    <t>Земельный налог (по обязательствам, возникшим до 1 января 2006 года), мобилизуемый на территориях городских округов</t>
  </si>
  <si>
    <t>182  1 09 04052 04 0000 110</t>
  </si>
  <si>
    <t>963 1 11 01040 04 0000 120</t>
  </si>
  <si>
    <t>963 1 11 05012 04 0000 120</t>
  </si>
  <si>
    <t>963 1 11 05024 04 0000 120</t>
  </si>
  <si>
    <t>963 1 11 05034 04 0000 120</t>
  </si>
  <si>
    <t>963 1 11 07014 04 0000 120</t>
  </si>
  <si>
    <t>000 1 11 09044 04 0000 120</t>
  </si>
  <si>
    <t xml:space="preserve">Администрация муниципального образования городского округа "Инта"                                 Отдел по управлению муниципальным имуществом администрации муниципального образования городского округа "Инта"           </t>
  </si>
  <si>
    <t xml:space="preserve">Администрация муниципального образования городского округа "Инта"    </t>
  </si>
  <si>
    <t xml:space="preserve"> Отдел по управлению муниципальным имуществом администрации муниципального образования городского округа "Инта"</t>
  </si>
  <si>
    <t>Отдел по управлению муниципальным имуществом администрации муниципального образования городского округа "Инта"</t>
  </si>
  <si>
    <t xml:space="preserve"> Администрация муниципального образования городского округа "Инта"                                             Отдел по управлению муниципальным имуществом администрации муниципального образования городского округа "Инта"                Отдел образования администрации муниципального образования городского округа "Инта"</t>
  </si>
  <si>
    <t>963 1 14 02043 04 0000 410</t>
  </si>
  <si>
    <t>963 1 14 06012 04 0000 430</t>
  </si>
  <si>
    <t>000 1 17 01040 04 0000 180</t>
  </si>
  <si>
    <t>Администрация муниципального образования городского округа "Инта"     Финансовое управление администрация муниципального образования городского округа "Инта"             Отдел по управлению муниципальным имуществом администрации муниципального образования городского округа "Инта"</t>
  </si>
  <si>
    <t xml:space="preserve">Администрация муниципального образования городского округа "Инта"  </t>
  </si>
  <si>
    <t>Администрация муниципального образования городского округа "Инта"                                                        Отдел образования администрации муниципального образования городского округа "Инта"</t>
  </si>
  <si>
    <t xml:space="preserve">Администрация муниципального образования городского округа "Инта"                                                      Отдел культуры администрации муниципального образования городского округа "Инта"             Отдел образования администрации муниципального образования городского округа "Инта"    Финансовое управление администрации муниципального образования городского округа "Инта"      Отдел спорта администрации муниципального образования городского округа "Инта"      Отдел по управлению муниципальным имуществом администрации муниципального образования городского округа "Инта"        </t>
  </si>
  <si>
    <t xml:space="preserve"> Отдел спорта администрации муниципального образования городского округа "Инта"                                             Отдел культуры администрации муниципального образования городского округа "Инта"                Отдел образования администрации муниципального образования городского округа "Инта"</t>
  </si>
  <si>
    <t>000 1 16 01053 01 0000 140</t>
  </si>
  <si>
    <t>Министерство образования, науки и молодежной политики Республики Коми                                             Министерство юстиции Республики Коми</t>
  </si>
  <si>
    <t>000 1 16 01063 01 0000 140</t>
  </si>
  <si>
    <t>000 1 16 01073 01 0000 140</t>
  </si>
  <si>
    <t>Министерство образования, науки и молодежной политики Республики Коми                                             Министерство юстиции Республики Коми                                                    Служба Республики Коми строительного, жилищного и технического надзора (контроля)</t>
  </si>
  <si>
    <t>890 1 16 01083 01 0000 140</t>
  </si>
  <si>
    <t>890 1 16 01143 01 0000 140</t>
  </si>
  <si>
    <t>890 1 16 01153 01 0000 140</t>
  </si>
  <si>
    <t>000 1 16 01173 01 0000 140</t>
  </si>
  <si>
    <t>Министерство юстиции Республики Коми                                   Министерство природных ресурсов и охраны окружающей среды Республики Коми</t>
  </si>
  <si>
    <t>000 1 16 01193 01 0000 140</t>
  </si>
  <si>
    <t>000 1 16 01203 01 0000 140</t>
  </si>
  <si>
    <t>Министерство образования, науки и молодежной политики Республики Коми                                Министерство юстиции Республики Коми</t>
  </si>
  <si>
    <t>923 1 16 10032 04 0000 140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</si>
  <si>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</si>
  <si>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000 1 16 10123 01 0000 140</t>
  </si>
  <si>
    <t xml:space="preserve">Федеральная служба по надзору в сфере природопользования        Федеральное агентство по рыболовству                       Министерство внутренних дел Российской Федерации                 Федеральная служба судебных приставов                                    Федеральная служба по экологическому, технологическому и атомному надзору                            Служба Республики Коми строительного, жилищного и технического надзора (контроля)            Министерство природных ресурсов и охраны окружающей среды Республики Коми                     Министерство образования, науки и молодежной политики Республики Коми                               Администрация муниципального образования городского округа "Инта"               </t>
  </si>
  <si>
    <t>000 1 16 11000 01 0000 140</t>
  </si>
  <si>
    <t>Платежи, уплачиваемые в целях возмещения вреда</t>
  </si>
  <si>
    <t>923 1 16 11064 01 0000 140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</si>
  <si>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</si>
  <si>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Единица измерения: тыс.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</si>
</sst>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8" x14ac:knownFonts="1">
    <font>
      <sz val="11"/>
      <color theme="1"/>
      <name val="Calibri"/>
      <family val="2"/>
      <charset val="204"/>
      <scheme val="minor"/>
    </font>
    <font>
      <sz val="10"/>
      <name val="Arial"/>
      <family val="2"/>
      <charset val="204"/>
    </font>
    <font>
      <b/>
      <sz val="10"/>
      <name val="Times New Roman"/>
      <family val="1"/>
      <charset val="204"/>
    </font>
    <font>
      <sz val="10"/>
      <name val="Times New Roman"/>
      <family val="1"/>
      <charset val="204"/>
    </font>
    <font>
      <i/>
      <sz val="10"/>
      <name val="Times New Roman"/>
      <family val="1"/>
      <charset val="204"/>
    </font>
    <font>
      <b/>
      <sz val="10"/>
      <color rgb="FF000000"/>
      <name val="Arial"/>
    </font>
    <font>
      <b/>
      <sz val="10"/>
      <color rgb="FF000000"/>
      <name val="Arial"/>
      <family val="2"/>
      <charset val="204"/>
    </font>
    <font>
      <sz val="10"/>
      <color rgb="FF000000"/>
      <name val="Arial"/>
      <family val="2"/>
      <charset val="204"/>
    </font>
    <font>
      <sz val="10"/>
      <color rgb="FF000000"/>
      <name val="Arial Cyr"/>
    </font>
    <font>
      <sz val="10"/>
      <color rgb="FF000000"/>
      <name val="Arial"/>
    </font>
    <font>
      <sz val="10"/>
      <color theme="1"/>
      <name val="Times New Roman"/>
      <family val="1"/>
      <charset val="204"/>
    </font>
    <font>
      <b/>
      <sz val="10"/>
      <color theme="1"/>
      <name val="Times New Roman"/>
      <family val="1"/>
      <charset val="204"/>
    </font>
    <font>
      <i/>
      <sz val="10"/>
      <color theme="1"/>
      <name val="Times New Roman"/>
      <family val="1"/>
      <charset val="204"/>
    </font>
    <font>
      <i/>
      <sz val="10"/>
      <color rgb="FFFF0000"/>
      <name val="Times New Roman"/>
      <family val="1"/>
      <charset val="204"/>
    </font>
    <font>
      <sz val="10"/>
      <color rgb="FF000000"/>
      <name val="Times New Roman"/>
      <family val="1"/>
      <charset val="204"/>
    </font>
    <font>
      <i/>
      <sz val="10"/>
      <color rgb="FF000000"/>
      <name val="Times New Roman"/>
      <family val="1"/>
      <charset val="204"/>
    </font>
    <font>
      <sz val="10"/>
      <color theme="5" tint="-0.249977111117893"/>
      <name val="Times New Roman"/>
      <family val="1"/>
      <charset val="204"/>
    </font>
    <font>
      <b/>
      <sz val="14"/>
      <color theme="1"/>
      <name val="Times New Roman"/>
      <family val="1"/>
      <charset val="204"/>
    </font>
  </fonts>
  <fills count="4">
    <fill>
      <patternFill patternType="none"/>
    </fill>
    <fill>
      <patternFill patternType="gray125"/>
    </fill>
    <fill>
      <patternFill patternType="solid">
        <fgColor rgb="FFF1F5F9"/>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D9D9D9"/>
      </left>
      <right style="thin">
        <color rgb="FFD9D9D9"/>
      </right>
      <top/>
      <bottom style="thin">
        <color rgb="FFD9D9D9"/>
      </bottom>
      <diagonal/>
    </border>
    <border>
      <left style="thin">
        <color rgb="FFBFBFBF"/>
      </left>
      <right style="thin">
        <color rgb="FFD9D9D9"/>
      </right>
      <top/>
      <bottom style="thin">
        <color rgb="FFD9D9D9"/>
      </bottom>
      <diagonal/>
    </border>
  </borders>
  <cellStyleXfs count="11">
    <xf numFmtId="0" fontId="0" fillId="0" borderId="0"/>
    <xf numFmtId="0" fontId="5" fillId="2" borderId="3">
      <alignment horizontal="left" vertical="top" wrapText="1"/>
    </xf>
    <xf numFmtId="0" fontId="6" fillId="2" borderId="3">
      <alignment horizontal="left" vertical="top" wrapText="1"/>
    </xf>
    <xf numFmtId="0" fontId="7" fillId="0" borderId="3">
      <alignment horizontal="left" vertical="top" wrapText="1"/>
    </xf>
    <xf numFmtId="49" fontId="8" fillId="0" borderId="4">
      <alignment horizontal="center" vertical="top" shrinkToFit="1"/>
    </xf>
    <xf numFmtId="0" fontId="9" fillId="0" borderId="3">
      <alignment horizontal="left" vertical="top" wrapText="1"/>
    </xf>
    <xf numFmtId="0" fontId="7" fillId="0" borderId="3">
      <alignment horizontal="left" vertical="top" wrapText="1"/>
    </xf>
    <xf numFmtId="49" fontId="8" fillId="0" borderId="4">
      <alignment horizontal="center" vertical="top" shrinkToFit="1"/>
    </xf>
    <xf numFmtId="0" fontId="7" fillId="0" borderId="3">
      <alignment horizontal="left" vertical="top" wrapText="1"/>
    </xf>
    <xf numFmtId="0" fontId="7" fillId="0" borderId="3">
      <alignment horizontal="left" vertical="top" wrapText="1"/>
    </xf>
    <xf numFmtId="0" fontId="1" fillId="0" borderId="0"/>
  </cellStyleXfs>
  <cellXfs count="142">
    <xf numFmtId="0" fontId="0" fillId="0" borderId="0" xfId="0"/>
    <xf numFmtId="0" fontId="10" fillId="0" borderId="0" xfId="0" applyFont="1"/>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xf>
    <xf numFmtId="0" fontId="10" fillId="0" borderId="1" xfId="0" applyFont="1" applyBorder="1" applyAlignment="1">
      <alignment wrapText="1"/>
    </xf>
    <xf numFmtId="0" fontId="10" fillId="0" borderId="1" xfId="0" applyFont="1" applyBorder="1"/>
    <xf numFmtId="0" fontId="10" fillId="0" borderId="1" xfId="0" applyFont="1" applyBorder="1" applyAlignment="1">
      <alignment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10" fillId="0" borderId="1" xfId="0" applyFont="1" applyBorder="1" applyAlignment="1">
      <alignment horizontal="left"/>
    </xf>
    <xf numFmtId="0" fontId="10" fillId="0" borderId="1" xfId="0" applyFont="1" applyBorder="1" applyAlignment="1">
      <alignment horizontal="left" wrapText="1"/>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49" fontId="3" fillId="0" borderId="1" xfId="0" applyNumberFormat="1" applyFont="1" applyBorder="1" applyAlignment="1">
      <alignment horizontal="center" vertical="center" wrapText="1"/>
    </xf>
    <xf numFmtId="164" fontId="3" fillId="0" borderId="1"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10" fillId="0" borderId="1" xfId="0" applyFont="1" applyBorder="1" applyAlignment="1">
      <alignment horizontal="left" vertical="top" wrapText="1"/>
    </xf>
    <xf numFmtId="0" fontId="11" fillId="0" borderId="1" xfId="0" applyFont="1" applyBorder="1" applyAlignment="1">
      <alignment horizontal="left" vertical="top" wrapText="1"/>
    </xf>
    <xf numFmtId="165" fontId="11" fillId="0" borderId="1" xfId="0" applyNumberFormat="1" applyFont="1" applyBorder="1" applyAlignment="1">
      <alignment horizontal="center" vertical="center" wrapText="1"/>
    </xf>
    <xf numFmtId="165" fontId="10" fillId="0" borderId="1" xfId="0" applyNumberFormat="1" applyFont="1" applyFill="1" applyBorder="1" applyAlignment="1">
      <alignment horizontal="center" vertical="center" wrapText="1"/>
    </xf>
    <xf numFmtId="165" fontId="10" fillId="0" borderId="1" xfId="0" applyNumberFormat="1" applyFont="1" applyBorder="1" applyAlignment="1">
      <alignment horizontal="center" vertical="center"/>
    </xf>
    <xf numFmtId="165" fontId="11" fillId="0" borderId="1" xfId="0" applyNumberFormat="1" applyFont="1" applyBorder="1" applyAlignment="1">
      <alignment horizontal="center" vertical="center"/>
    </xf>
    <xf numFmtId="0" fontId="11" fillId="0" borderId="1" xfId="0" applyFont="1" applyBorder="1"/>
    <xf numFmtId="0" fontId="12" fillId="0" borderId="1" xfId="0" applyFont="1" applyBorder="1" applyAlignment="1">
      <alignment wrapText="1"/>
    </xf>
    <xf numFmtId="0" fontId="12" fillId="0" borderId="1" xfId="0" applyFont="1" applyBorder="1"/>
    <xf numFmtId="165" fontId="12" fillId="0" borderId="1" xfId="0" applyNumberFormat="1" applyFont="1" applyBorder="1" applyAlignment="1">
      <alignment horizontal="center" vertical="center"/>
    </xf>
    <xf numFmtId="0" fontId="11" fillId="0" borderId="1" xfId="0" applyFont="1" applyBorder="1" applyAlignment="1">
      <alignment wrapText="1"/>
    </xf>
    <xf numFmtId="0" fontId="12" fillId="0" borderId="1" xfId="0" applyFont="1" applyBorder="1" applyAlignment="1">
      <alignment horizontal="left" vertical="top" wrapText="1"/>
    </xf>
    <xf numFmtId="49" fontId="10" fillId="0" borderId="1" xfId="0" applyNumberFormat="1" applyFont="1" applyFill="1" applyBorder="1" applyAlignment="1">
      <alignment vertical="top" wrapText="1"/>
    </xf>
    <xf numFmtId="0" fontId="10" fillId="0" borderId="1" xfId="0" applyFont="1" applyFill="1" applyBorder="1" applyAlignment="1">
      <alignment vertical="top" wrapText="1"/>
    </xf>
    <xf numFmtId="49" fontId="12" fillId="0" borderId="1" xfId="0" applyNumberFormat="1" applyFont="1" applyFill="1" applyBorder="1" applyAlignment="1">
      <alignment vertical="top" wrapText="1"/>
    </xf>
    <xf numFmtId="0" fontId="12" fillId="0" borderId="1" xfId="0" applyFont="1" applyFill="1" applyBorder="1" applyAlignment="1">
      <alignment vertical="top" wrapText="1"/>
    </xf>
    <xf numFmtId="165" fontId="10" fillId="0" borderId="0" xfId="0" applyNumberFormat="1" applyFont="1"/>
    <xf numFmtId="0" fontId="3" fillId="0" borderId="1" xfId="0" applyFont="1" applyBorder="1" applyAlignment="1">
      <alignment horizontal="center" vertical="center" wrapText="1"/>
    </xf>
    <xf numFmtId="0" fontId="12" fillId="0" borderId="1" xfId="0" applyFont="1" applyBorder="1" applyAlignment="1">
      <alignment horizontal="center" vertical="center" wrapText="1"/>
    </xf>
    <xf numFmtId="165" fontId="12" fillId="0" borderId="1" xfId="0" applyNumberFormat="1" applyFont="1" applyBorder="1" applyAlignment="1">
      <alignment horizontal="center" vertical="center" wrapText="1"/>
    </xf>
    <xf numFmtId="165" fontId="10" fillId="0" borderId="1" xfId="0" applyNumberFormat="1" applyFont="1" applyBorder="1" applyAlignment="1">
      <alignment horizontal="center" vertical="center" wrapText="1"/>
    </xf>
    <xf numFmtId="0" fontId="10" fillId="0" borderId="1" xfId="0" applyFont="1" applyBorder="1" applyAlignment="1">
      <alignment vertical="top" wrapText="1"/>
    </xf>
    <xf numFmtId="0" fontId="10" fillId="0" borderId="1" xfId="0" applyFont="1" applyBorder="1" applyAlignment="1">
      <alignment horizontal="center" vertical="center" wrapText="1"/>
    </xf>
    <xf numFmtId="0" fontId="12" fillId="0" borderId="1" xfId="0" applyFont="1" applyBorder="1" applyAlignment="1">
      <alignment vertical="top" wrapText="1"/>
    </xf>
    <xf numFmtId="0" fontId="4" fillId="0" borderId="1" xfId="0" applyFont="1" applyBorder="1"/>
    <xf numFmtId="0" fontId="12" fillId="0" borderId="1" xfId="0" applyFont="1" applyBorder="1" applyAlignment="1">
      <alignment horizontal="center" vertical="center"/>
    </xf>
    <xf numFmtId="0" fontId="13" fillId="0" borderId="1" xfId="0" applyFont="1" applyBorder="1"/>
    <xf numFmtId="165" fontId="4" fillId="0" borderId="1" xfId="0" applyNumberFormat="1" applyFont="1" applyBorder="1" applyAlignment="1">
      <alignment horizontal="center" vertical="center"/>
    </xf>
    <xf numFmtId="0" fontId="10" fillId="0" borderId="1" xfId="0" applyFont="1" applyBorder="1" applyAlignment="1">
      <alignment vertical="top"/>
    </xf>
    <xf numFmtId="0" fontId="10" fillId="0" borderId="1" xfId="0" applyFont="1" applyBorder="1" applyAlignment="1">
      <alignment horizontal="left" vertical="top"/>
    </xf>
    <xf numFmtId="0" fontId="12" fillId="0" borderId="1" xfId="0" applyFont="1" applyBorder="1" applyAlignment="1">
      <alignment horizontal="left" vertical="top"/>
    </xf>
    <xf numFmtId="0" fontId="3" fillId="0" borderId="1" xfId="0" applyFont="1" applyBorder="1"/>
    <xf numFmtId="165" fontId="3" fillId="0" borderId="1" xfId="0" applyNumberFormat="1" applyFont="1" applyBorder="1" applyAlignment="1">
      <alignment horizontal="center" vertical="center"/>
    </xf>
    <xf numFmtId="0" fontId="10" fillId="0" borderId="0" xfId="0" applyFont="1" applyAlignment="1">
      <alignment vertical="top" wrapText="1"/>
    </xf>
    <xf numFmtId="0" fontId="4" fillId="0" borderId="1" xfId="0" applyFont="1" applyBorder="1" applyAlignment="1">
      <alignment vertical="top"/>
    </xf>
    <xf numFmtId="0" fontId="4" fillId="0" borderId="1" xfId="0" applyFont="1" applyBorder="1" applyAlignment="1">
      <alignment vertical="top" wrapText="1"/>
    </xf>
    <xf numFmtId="0" fontId="14" fillId="0" borderId="1" xfId="0" applyFont="1" applyBorder="1" applyAlignment="1">
      <alignment vertical="top" wrapText="1"/>
    </xf>
    <xf numFmtId="165" fontId="10" fillId="0" borderId="1" xfId="0" applyNumberFormat="1" applyFont="1" applyBorder="1"/>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2" xfId="0" applyFont="1" applyBorder="1" applyAlignment="1">
      <alignment horizontal="left" vertical="center" wrapText="1"/>
    </xf>
    <xf numFmtId="0" fontId="10" fillId="0" borderId="2" xfId="0" applyFont="1" applyBorder="1" applyAlignment="1">
      <alignment horizontal="left" vertical="center" wrapText="1"/>
    </xf>
    <xf numFmtId="0" fontId="10" fillId="0" borderId="2" xfId="0" applyFont="1" applyBorder="1" applyAlignment="1">
      <alignment wrapText="1"/>
    </xf>
    <xf numFmtId="0" fontId="15" fillId="0" borderId="1" xfId="0" applyFont="1" applyBorder="1" applyAlignment="1">
      <alignment horizontal="left" vertical="top" wrapText="1"/>
    </xf>
    <xf numFmtId="0" fontId="10" fillId="0" borderId="1" xfId="0" applyFont="1" applyBorder="1" applyAlignment="1">
      <alignment horizontal="center" vertical="center"/>
    </xf>
    <xf numFmtId="0" fontId="14" fillId="0" borderId="0" xfId="0" applyFont="1" applyAlignment="1">
      <alignment vertical="top" wrapText="1"/>
    </xf>
    <xf numFmtId="0" fontId="10" fillId="3" borderId="0" xfId="0" applyFont="1" applyFill="1"/>
    <xf numFmtId="49" fontId="4" fillId="3" borderId="1" xfId="0" applyNumberFormat="1" applyFont="1" applyFill="1" applyBorder="1" applyAlignment="1">
      <alignment horizontal="center" vertical="center" wrapText="1"/>
    </xf>
    <xf numFmtId="164" fontId="4" fillId="3" borderId="1" xfId="0" applyNumberFormat="1" applyFont="1" applyFill="1" applyBorder="1" applyAlignment="1">
      <alignment horizontal="left" vertical="center" wrapText="1"/>
    </xf>
    <xf numFmtId="0" fontId="10" fillId="3" borderId="1" xfId="0" applyFont="1" applyFill="1" applyBorder="1" applyAlignment="1">
      <alignment vertical="top" wrapText="1"/>
    </xf>
    <xf numFmtId="0" fontId="12" fillId="3" borderId="1" xfId="0" applyFont="1" applyFill="1" applyBorder="1"/>
    <xf numFmtId="165" fontId="12" fillId="3" borderId="1" xfId="0" applyNumberFormat="1" applyFont="1" applyFill="1" applyBorder="1" applyAlignment="1">
      <alignment horizontal="center" vertical="center"/>
    </xf>
    <xf numFmtId="165" fontId="16" fillId="3"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0" xfId="0" applyFont="1" applyAlignment="1">
      <alignment vertical="top"/>
    </xf>
    <xf numFmtId="0" fontId="11" fillId="0" borderId="1" xfId="0" applyFont="1" applyBorder="1" applyAlignment="1">
      <alignment vertical="top"/>
    </xf>
    <xf numFmtId="0" fontId="10" fillId="0" borderId="0" xfId="0" applyFont="1" applyFill="1"/>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3" fillId="0" borderId="1" xfId="0" applyFont="1" applyFill="1" applyBorder="1" applyAlignment="1">
      <alignment vertical="top" wrapText="1"/>
    </xf>
    <xf numFmtId="0" fontId="2" fillId="0" borderId="1" xfId="0" applyFont="1" applyFill="1" applyBorder="1" applyAlignment="1">
      <alignment vertical="top" wrapText="1"/>
    </xf>
    <xf numFmtId="0" fontId="10" fillId="0" borderId="1" xfId="0" applyFont="1" applyBorder="1" applyAlignment="1">
      <alignment horizontal="center" vertical="center" wrapText="1"/>
    </xf>
    <xf numFmtId="0" fontId="11" fillId="0" borderId="1" xfId="0" applyFont="1" applyBorder="1" applyAlignment="1">
      <alignment vertical="top" wrapText="1"/>
    </xf>
    <xf numFmtId="0" fontId="11" fillId="0" borderId="1" xfId="0" applyFont="1" applyBorder="1" applyAlignment="1">
      <alignment horizontal="center" vertical="top" wrapText="1"/>
    </xf>
    <xf numFmtId="165" fontId="10" fillId="0" borderId="0" xfId="0" applyNumberFormat="1" applyFont="1" applyAlignment="1">
      <alignment vertical="top"/>
    </xf>
    <xf numFmtId="0" fontId="10" fillId="0" borderId="1" xfId="0" applyFont="1" applyBorder="1" applyAlignment="1">
      <alignment horizontal="center" vertical="top" wrapText="1"/>
    </xf>
    <xf numFmtId="0" fontId="3" fillId="0" borderId="1" xfId="0" applyFont="1" applyBorder="1" applyAlignment="1">
      <alignment vertical="top"/>
    </xf>
    <xf numFmtId="0" fontId="10" fillId="3" borderId="1" xfId="0" applyFont="1" applyFill="1" applyBorder="1" applyAlignment="1">
      <alignment horizontal="center" vertical="top" wrapText="1"/>
    </xf>
    <xf numFmtId="49" fontId="2" fillId="0" borderId="1" xfId="0" applyNumberFormat="1" applyFont="1" applyBorder="1" applyAlignment="1">
      <alignment vertical="top" wrapText="1"/>
    </xf>
    <xf numFmtId="49" fontId="2" fillId="0" borderId="1" xfId="0" applyNumberFormat="1" applyFont="1" applyBorder="1" applyAlignment="1">
      <alignment horizontal="left" vertical="top" wrapText="1"/>
    </xf>
    <xf numFmtId="165" fontId="11" fillId="0" borderId="1" xfId="0" applyNumberFormat="1" applyFont="1" applyBorder="1" applyAlignment="1">
      <alignment horizontal="center" vertical="top"/>
    </xf>
    <xf numFmtId="49" fontId="3" fillId="0" borderId="1" xfId="0" applyNumberFormat="1" applyFont="1" applyBorder="1" applyAlignment="1">
      <alignment vertical="top" wrapText="1"/>
    </xf>
    <xf numFmtId="164" fontId="3" fillId="0" borderId="1" xfId="0" applyNumberFormat="1" applyFont="1" applyBorder="1" applyAlignment="1">
      <alignment horizontal="left" vertical="top" wrapText="1"/>
    </xf>
    <xf numFmtId="49" fontId="3" fillId="0" borderId="1" xfId="0" applyNumberFormat="1" applyFont="1" applyBorder="1" applyAlignment="1">
      <alignment horizontal="left" vertical="top" wrapText="1"/>
    </xf>
    <xf numFmtId="0" fontId="11" fillId="0" borderId="1" xfId="0" applyFont="1" applyBorder="1" applyAlignment="1">
      <alignment horizontal="center" vertical="top"/>
    </xf>
    <xf numFmtId="49" fontId="4" fillId="0" borderId="1" xfId="0" applyNumberFormat="1" applyFont="1" applyBorder="1" applyAlignment="1">
      <alignment vertical="top" wrapText="1"/>
    </xf>
    <xf numFmtId="49" fontId="4" fillId="0" borderId="1" xfId="0" applyNumberFormat="1" applyFont="1" applyBorder="1" applyAlignment="1">
      <alignment horizontal="left" vertical="top" wrapText="1"/>
    </xf>
    <xf numFmtId="0" fontId="12" fillId="3" borderId="1" xfId="0" applyFont="1" applyFill="1" applyBorder="1" applyAlignment="1">
      <alignment horizontal="center" vertical="top" wrapText="1"/>
    </xf>
    <xf numFmtId="0" fontId="12" fillId="0" borderId="1" xfId="0" applyFont="1" applyBorder="1" applyAlignment="1">
      <alignment vertical="top"/>
    </xf>
    <xf numFmtId="164" fontId="4" fillId="0" borderId="1" xfId="0" applyNumberFormat="1" applyFont="1" applyBorder="1" applyAlignment="1">
      <alignment horizontal="left" vertical="top" wrapText="1"/>
    </xf>
    <xf numFmtId="0" fontId="11" fillId="3" borderId="1" xfId="0" applyFont="1" applyFill="1" applyBorder="1" applyAlignment="1">
      <alignment horizontal="center" vertical="top" wrapText="1"/>
    </xf>
    <xf numFmtId="0" fontId="11" fillId="3" borderId="1" xfId="0" applyFont="1" applyFill="1" applyBorder="1" applyAlignment="1">
      <alignment horizontal="center" vertical="top"/>
    </xf>
    <xf numFmtId="0" fontId="10" fillId="3" borderId="1" xfId="0" applyFont="1" applyFill="1" applyBorder="1" applyAlignment="1">
      <alignment horizontal="center" vertical="top"/>
    </xf>
    <xf numFmtId="0" fontId="10" fillId="0" borderId="1" xfId="0" applyFont="1" applyBorder="1" applyAlignment="1">
      <alignment horizontal="center" vertical="top"/>
    </xf>
    <xf numFmtId="0" fontId="10" fillId="3" borderId="0" xfId="0" applyFont="1" applyFill="1" applyAlignment="1">
      <alignment vertical="top"/>
    </xf>
    <xf numFmtId="0" fontId="4" fillId="0" borderId="1" xfId="0" applyFont="1" applyBorder="1" applyAlignment="1">
      <alignment horizontal="center" vertical="top"/>
    </xf>
    <xf numFmtId="0" fontId="12" fillId="0" borderId="1" xfId="0" applyFont="1" applyBorder="1" applyAlignment="1">
      <alignment horizontal="center" vertical="top" wrapText="1"/>
    </xf>
    <xf numFmtId="0" fontId="14" fillId="0" borderId="1" xfId="0" applyFont="1" applyBorder="1" applyAlignment="1">
      <alignment horizontal="center" vertical="top" wrapText="1"/>
    </xf>
    <xf numFmtId="49" fontId="4" fillId="0" borderId="1" xfId="0" applyNumberFormat="1" applyFont="1" applyFill="1" applyBorder="1" applyAlignment="1">
      <alignment horizontal="left" vertical="top" wrapText="1"/>
    </xf>
    <xf numFmtId="0" fontId="10" fillId="0" borderId="0" xfId="0" applyFont="1" applyAlignment="1">
      <alignment horizontal="center" vertical="top"/>
    </xf>
    <xf numFmtId="0" fontId="11" fillId="0" borderId="2" xfId="0" applyFont="1" applyBorder="1" applyAlignment="1">
      <alignment horizontal="center" vertical="center" wrapText="1"/>
    </xf>
    <xf numFmtId="0" fontId="11" fillId="0" borderId="0" xfId="0" applyFont="1"/>
    <xf numFmtId="49" fontId="3" fillId="0" borderId="1" xfId="0" applyNumberFormat="1" applyFont="1" applyFill="1" applyBorder="1" applyAlignment="1">
      <alignment vertical="top" wrapText="1"/>
    </xf>
    <xf numFmtId="0" fontId="10" fillId="0" borderId="1" xfId="0" applyFont="1" applyFill="1" applyBorder="1" applyAlignment="1">
      <alignment horizontal="center" vertical="top" wrapText="1"/>
    </xf>
    <xf numFmtId="0" fontId="10" fillId="0" borderId="1" xfId="0" applyFont="1" applyFill="1" applyBorder="1" applyAlignment="1">
      <alignment vertical="top"/>
    </xf>
    <xf numFmtId="49" fontId="4" fillId="0" borderId="1" xfId="0" applyNumberFormat="1" applyFont="1" applyFill="1" applyBorder="1" applyAlignment="1">
      <alignment vertical="top" wrapText="1"/>
    </xf>
    <xf numFmtId="0" fontId="10" fillId="0" borderId="1" xfId="0" applyFont="1" applyFill="1" applyBorder="1" applyAlignment="1">
      <alignment horizontal="center" vertical="top"/>
    </xf>
    <xf numFmtId="49" fontId="3" fillId="0" borderId="1" xfId="0" applyNumberFormat="1" applyFont="1" applyFill="1" applyBorder="1" applyAlignment="1">
      <alignment horizontal="left" vertical="top" wrapText="1"/>
    </xf>
    <xf numFmtId="0" fontId="17" fillId="0" borderId="0" xfId="0" applyFont="1" applyAlignment="1">
      <alignment horizontal="center"/>
    </xf>
    <xf numFmtId="0" fontId="10" fillId="0" borderId="0" xfId="0" applyFont="1" applyAlignment="1">
      <alignment horizontal="right"/>
    </xf>
    <xf numFmtId="4"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top" wrapText="1"/>
    </xf>
    <xf numFmtId="4" fontId="11" fillId="0" borderId="1" xfId="0" applyNumberFormat="1" applyFont="1" applyFill="1" applyBorder="1" applyAlignment="1">
      <alignment horizontal="center" vertical="top" wrapText="1"/>
    </xf>
    <xf numFmtId="4" fontId="11" fillId="0" borderId="1" xfId="0" applyNumberFormat="1" applyFont="1" applyBorder="1" applyAlignment="1">
      <alignment horizontal="center" vertical="top"/>
    </xf>
    <xf numFmtId="4" fontId="11" fillId="0" borderId="1" xfId="0" applyNumberFormat="1" applyFont="1" applyFill="1" applyBorder="1" applyAlignment="1">
      <alignment horizontal="center" vertical="top"/>
    </xf>
    <xf numFmtId="4" fontId="10" fillId="0" borderId="1" xfId="0" applyNumberFormat="1" applyFont="1" applyFill="1" applyBorder="1" applyAlignment="1">
      <alignment horizontal="center" vertical="top" wrapText="1"/>
    </xf>
    <xf numFmtId="4" fontId="10" fillId="0" borderId="1" xfId="0" applyNumberFormat="1" applyFont="1" applyFill="1" applyBorder="1" applyAlignment="1">
      <alignment horizontal="center" vertical="top"/>
    </xf>
    <xf numFmtId="4" fontId="10" fillId="0" borderId="1" xfId="0" applyNumberFormat="1" applyFont="1" applyBorder="1" applyAlignment="1">
      <alignment horizontal="center" vertical="top"/>
    </xf>
    <xf numFmtId="4" fontId="12" fillId="0" borderId="1" xfId="0" applyNumberFormat="1" applyFont="1" applyBorder="1" applyAlignment="1">
      <alignment horizontal="center" vertical="top"/>
    </xf>
    <xf numFmtId="4" fontId="12" fillId="0" borderId="1" xfId="0" applyNumberFormat="1" applyFont="1" applyFill="1" applyBorder="1" applyAlignment="1">
      <alignment horizontal="center" vertical="top"/>
    </xf>
    <xf numFmtId="4" fontId="4" fillId="0" borderId="1" xfId="0" applyNumberFormat="1" applyFont="1" applyBorder="1" applyAlignment="1">
      <alignment horizontal="center" vertical="top"/>
    </xf>
    <xf numFmtId="4" fontId="4"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 fontId="12" fillId="0" borderId="1" xfId="0" applyNumberFormat="1" applyFont="1" applyBorder="1" applyAlignment="1">
      <alignment horizontal="center" vertical="top" wrapText="1"/>
    </xf>
    <xf numFmtId="4" fontId="12" fillId="0" borderId="1" xfId="0" applyNumberFormat="1" applyFont="1" applyFill="1" applyBorder="1" applyAlignment="1">
      <alignment horizontal="center" vertical="top" wrapText="1"/>
    </xf>
    <xf numFmtId="4" fontId="10" fillId="0" borderId="1" xfId="0" applyNumberFormat="1" applyFont="1" applyBorder="1" applyAlignment="1">
      <alignment horizontal="center" vertical="top" wrapText="1"/>
    </xf>
    <xf numFmtId="4" fontId="10" fillId="3" borderId="1" xfId="0" applyNumberFormat="1" applyFont="1" applyFill="1" applyBorder="1" applyAlignment="1">
      <alignment horizontal="center" vertical="top"/>
    </xf>
    <xf numFmtId="0" fontId="10" fillId="0" borderId="0" xfId="0" applyFont="1" applyAlignment="1">
      <alignment horizontal="center"/>
    </xf>
    <xf numFmtId="0" fontId="17" fillId="0" borderId="0" xfId="0" applyFont="1" applyAlignment="1">
      <alignment horizont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cellXfs>
  <cellStyles count="11">
    <cellStyle name="ex70" xfId="1"/>
    <cellStyle name="ex71" xfId="2"/>
    <cellStyle name="ex81" xfId="3"/>
    <cellStyle name="ex89" xfId="4"/>
    <cellStyle name="ex90" xfId="5"/>
    <cellStyle name="ex91" xfId="6"/>
    <cellStyle name="ex94" xfId="7"/>
    <cellStyle name="ex95" xfId="8"/>
    <cellStyle name="ex96" xfId="9"/>
    <cellStyle name="Обычный" xfId="0" builtinId="0"/>
    <cellStyle name="Обычный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usernames" Target="revisions/userNames1.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2" Type="http://schemas.openxmlformats.org/officeDocument/2006/relationships/revisionLog" Target="revisionLog2.xml"/><Relationship Id="rId16" Type="http://schemas.openxmlformats.org/officeDocument/2006/relationships/revisionLog" Target="revisionLog16.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5" Type="http://schemas.openxmlformats.org/officeDocument/2006/relationships/revisionLog" Target="revisionLog5.xml"/><Relationship Id="rId15" Type="http://schemas.openxmlformats.org/officeDocument/2006/relationships/revisionLog" Target="revisionLog15.xml"/><Relationship Id="rId10" Type="http://schemas.openxmlformats.org/officeDocument/2006/relationships/revisionLog" Target="revisionLog10.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406D26B-AD0D-4DAB-8674-6CFF00401815}" diskRevisions="1" revisionId="7277" version="5">
  <header guid="{D7CE9120-5CB2-43D1-BC34-2D7524DF649B}" dateTime="2021-11-22T13:59:48" maxSheetId="5" userName="Admin" r:id="rId1">
    <sheetIdMap count="4">
      <sheetId val="1"/>
      <sheetId val="2"/>
      <sheetId val="3"/>
      <sheetId val="4"/>
    </sheetIdMap>
  </header>
  <header guid="{0D4E8E9B-9982-4BCF-9D8F-840199D9D03B}" dateTime="2021-10-19T08:35:10" maxSheetId="5" userName="Наталья Гудимова" r:id="rId2" minRId="7104" maxRId="7106">
    <sheetIdMap count="4">
      <sheetId val="32"/>
      <sheetId val="0"/>
      <sheetId val="65535"/>
      <sheetId val="36507"/>
    </sheetIdMap>
  </header>
  <header guid="{6D215515-6ED3-408A-ACAA-E111E82C841E}" dateTime="2021-10-22T13:18:36" maxSheetId="5" userName="Наталья Гудимова" r:id="rId3" minRId="7114" maxRId="7139">
    <sheetIdMap count="4">
      <sheetId val="32"/>
      <sheetId val="0"/>
      <sheetId val="65535"/>
      <sheetId val="21781"/>
    </sheetIdMap>
  </header>
  <header guid="{F1E53DF4-8691-4B2C-B044-3D065DD51D98}" dateTime="2021-10-22T13:25:54" maxSheetId="5" userName="Наталья Гудимова" r:id="rId4" minRId="7147" maxRId="7194">
    <sheetIdMap count="4">
      <sheetId val="32"/>
      <sheetId val="0"/>
      <sheetId val="65535"/>
      <sheetId val="15860"/>
    </sheetIdMap>
  </header>
  <header guid="{657B0351-5460-4DA5-B06C-FA1A644CCD36}" dateTime="2021-10-26T09:00:52" maxSheetId="5" userName="Наталья Гудимова" r:id="rId5" minRId="7195" maxRId="7196">
    <sheetIdMap count="4">
      <sheetId val="32"/>
      <sheetId val="0"/>
      <sheetId val="65535"/>
      <sheetId val="849"/>
    </sheetIdMap>
  </header>
  <header guid="{83A7A157-5637-4868-8730-2BB56F34299D}" dateTime="2021-10-26T09:03:08" maxSheetId="5" userName="Наталья Гудимова" r:id="rId6" minRId="7204">
    <sheetIdMap count="4">
      <sheetId val="32"/>
      <sheetId val="0"/>
      <sheetId val="65535"/>
      <sheetId val="41303"/>
    </sheetIdMap>
  </header>
  <header guid="{07FC439D-CC95-46E2-9478-03289DBFF51E}" dateTime="2021-10-26T11:15:27" maxSheetId="5" userName="Наталья Гудимова" r:id="rId7" minRId="7212" maxRId="7229">
    <sheetIdMap count="4">
      <sheetId val="32"/>
      <sheetId val="0"/>
      <sheetId val="65535"/>
      <sheetId val="17309"/>
    </sheetIdMap>
  </header>
  <header guid="{B894ABE2-00BA-47DF-83AF-683E5B655356}" dateTime="2021-11-10T09:24:20" maxSheetId="5" userName="Наталья Гудимова" r:id="rId8" minRId="7230" maxRId="7234">
    <sheetIdMap count="4">
      <sheetId val="32"/>
      <sheetId val="0"/>
      <sheetId val="65535"/>
      <sheetId val="44002"/>
    </sheetIdMap>
  </header>
  <header guid="{D7CE9120-5CB2-43D1-BC34-2D7524DF649B}" dateTime="2021-11-10T09:29:08" maxSheetId="5" userName="Наталья Гудимова" r:id="rId9" minRId="7242">
    <sheetIdMap count="4">
      <sheetId val="32"/>
      <sheetId val="0"/>
      <sheetId val="65535"/>
      <sheetId val="37152"/>
    </sheetIdMap>
  </header>
  <header guid="{146AA596-4176-4614-B85E-4C8786DA824B}" dateTime="2021-11-22T13:59:48" maxSheetId="5" userName="Admin" r:id="rId10">
    <sheetIdMap count="4">
      <sheetId val="1"/>
      <sheetId val="2"/>
      <sheetId val="3"/>
      <sheetId val="4"/>
    </sheetIdMap>
  </header>
  <header guid="{10D3C0F3-DED2-47FE-86C6-5961A129CF4A}" dateTime="2021-11-22T14:00:03" maxSheetId="5" userName="Admin" r:id="rId11">
    <sheetIdMap count="4">
      <sheetId val="1"/>
      <sheetId val="2"/>
      <sheetId val="3"/>
      <sheetId val="4"/>
    </sheetIdMap>
  </header>
  <header guid="{046F0C4A-B8D9-4595-894C-02F345F1E0CB}" dateTime="2021-11-22T14:00:20" maxSheetId="5" userName="Admin" r:id="rId12">
    <sheetIdMap count="4">
      <sheetId val="1"/>
      <sheetId val="2"/>
      <sheetId val="3"/>
      <sheetId val="4"/>
    </sheetIdMap>
  </header>
  <header guid="{73A8A8AD-D6A4-4019-BC21-9798460AE664}" dateTime="2021-11-22T14:06:31" maxSheetId="5" userName="Admin" r:id="rId13">
    <sheetIdMap count="4">
      <sheetId val="1"/>
      <sheetId val="2"/>
      <sheetId val="3"/>
      <sheetId val="4"/>
    </sheetIdMap>
  </header>
  <header guid="{701E9954-9159-441D-885E-308B95043D81}" dateTime="2021-11-22T14:06:51" maxSheetId="5" userName="Admin" r:id="rId14">
    <sheetIdMap count="4">
      <sheetId val="1"/>
      <sheetId val="2"/>
      <sheetId val="3"/>
      <sheetId val="4"/>
    </sheetIdMap>
  </header>
  <header guid="{264DCAF8-5667-4411-8550-5F2216669575}" dateTime="2021-11-22T14:06:59" maxSheetId="5" userName="Admin" r:id="rId15">
    <sheetIdMap count="4">
      <sheetId val="1"/>
      <sheetId val="2"/>
      <sheetId val="3"/>
      <sheetId val="4"/>
    </sheetIdMap>
  </header>
  <header guid="{6406D26B-AD0D-4DAB-8674-6CFF00401815}" dateTime="2021-11-22T14:18:28" maxSheetId="5" userName="Admin" r:id="rId16">
    <sheetIdMap count="4">
      <sheetId val="1"/>
      <sheetId val="2"/>
      <sheetId val="3"/>
      <sheetId val="4"/>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0386E67D_0EE8_477E_9643_2E2CF524BA42_.wvu.PrintArea" hidden="1" oldHidden="1">
    <formula>'на 01.07.'!$A$4:$L$175</formula>
  </rdn>
  <rdn rId="0" localSheetId="1" customView="1" name="Z_0386E67D_0EE8_477E_9643_2E2CF524BA42_.wvu.PrintTitles" hidden="1" oldHidden="1">
    <formula>'на 01.07.'!$4:$6</formula>
  </rdn>
  <rdn rId="0" localSheetId="1" customView="1" name="Z_0386E67D_0EE8_477E_9643_2E2CF524BA42_.wvu.Cols" hidden="1" oldHidden="1">
    <formula>'на 01.07.'!$A:$B,'на 01.07.'!$F:$F</formula>
  </rdn>
  <rdn rId="0" localSheetId="2" customView="1" name="Z_0386E67D_0EE8_477E_9643_2E2CF524BA42_.wvu.PrintArea" hidden="1" oldHidden="1">
    <formula>Лист1!$C$1:$L$136</formula>
  </rdn>
  <rdn rId="0" localSheetId="2" customView="1" name="Z_0386E67D_0EE8_477E_9643_2E2CF524BA42_.wvu.PrintTitles" hidden="1" oldHidden="1">
    <formula>Лист1!$5:$7</formula>
  </rdn>
  <rdn rId="0" localSheetId="2" customView="1" name="Z_0386E67D_0EE8_477E_9643_2E2CF524BA42_.wvu.Rows" hidden="1" oldHidden="1">
    <formula>Лист1!$46:$46,Лист1!$114:$114,Лист1!$117:$118,Лист1!$131:$132</formula>
  </rdn>
  <rdn rId="0" localSheetId="2" customView="1" name="Z_0386E67D_0EE8_477E_9643_2E2CF524BA42_.wvu.Cols" hidden="1" oldHidden="1">
    <formula>Лист1!$A:$B,Лист1!$F:$F</formula>
  </rdn>
  <rcv guid="{0386E67D-0EE8-477E-9643-2E2CF524BA42}"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386E67D-0EE8-477E-9643-2E2CF524BA42}" action="delete"/>
  <rcv guid="{0386E67D-0EE8-477E-9643-2E2CF524BA42}"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386E67D-0EE8-477E-9643-2E2CF524BA42}" action="delete"/>
  <rcv guid="{0386E67D-0EE8-477E-9643-2E2CF524BA42}"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386E67D-0EE8-477E-9643-2E2CF524BA42}" action="delete"/>
  <rdn rId="0" localSheetId="1" customView="1" name="Z_0386E67D_0EE8_477E_9643_2E2CF524BA42_.wvu.PrintArea" hidden="1" oldHidden="1">
    <formula>'на 01.07.'!$A$4:$L$175</formula>
    <oldFormula>'на 01.07.'!$A$4:$L$175</oldFormula>
  </rdn>
  <rdn rId="0" localSheetId="1" customView="1" name="Z_0386E67D_0EE8_477E_9643_2E2CF524BA42_.wvu.PrintTitles" hidden="1" oldHidden="1">
    <formula>'на 01.07.'!$4:$6</formula>
    <oldFormula>'на 01.07.'!$4:$6</oldFormula>
  </rdn>
  <rdn rId="0" localSheetId="1" customView="1" name="Z_0386E67D_0EE8_477E_9643_2E2CF524BA42_.wvu.Cols" hidden="1" oldHidden="1">
    <formula>'на 01.07.'!$A:$B,'на 01.07.'!$F:$F</formula>
    <oldFormula>'на 01.07.'!$A:$B,'на 01.07.'!$F:$F</oldFormula>
  </rdn>
  <rdn rId="0" localSheetId="2" customView="1" name="Z_0386E67D_0EE8_477E_9643_2E2CF524BA42_.wvu.PrintArea" hidden="1" oldHidden="1">
    <formula>Лист1!$C$1:$L$136</formula>
    <oldFormula>Лист1!$C$1:$L$136</oldFormula>
  </rdn>
  <rdn rId="0" localSheetId="2" customView="1" name="Z_0386E67D_0EE8_477E_9643_2E2CF524BA42_.wvu.PrintTitles" hidden="1" oldHidden="1">
    <formula>Лист1!$5:$7</formula>
    <oldFormula>Лист1!$5:$7</oldFormula>
  </rdn>
  <rdn rId="0" localSheetId="2" customView="1" name="Z_0386E67D_0EE8_477E_9643_2E2CF524BA42_.wvu.Rows" hidden="1" oldHidden="1">
    <formula>Лист1!$46:$46,Лист1!$114:$114,Лист1!$117:$118,Лист1!$131:$132</formula>
    <oldFormula>Лист1!$46:$46,Лист1!$114:$114,Лист1!$117:$118,Лист1!$131:$132</oldFormula>
  </rdn>
  <rdn rId="0" localSheetId="2" customView="1" name="Z_0386E67D_0EE8_477E_9643_2E2CF524BA42_.wvu.Cols" hidden="1" oldHidden="1">
    <formula>Лист1!$A:$B,Лист1!$F:$F</formula>
    <oldFormula>Лист1!$A:$B,Лист1!$F:$F</oldFormula>
  </rdn>
  <rcv guid="{0386E67D-0EE8-477E-9643-2E2CF524BA42}"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386E67D-0EE8-477E-9643-2E2CF524BA42}" action="delete"/>
  <rdn rId="0" localSheetId="1" customView="1" name="Z_0386E67D_0EE8_477E_9643_2E2CF524BA42_.wvu.PrintArea" hidden="1" oldHidden="1">
    <formula>'на 01.07.'!$A$4:$L$175</formula>
    <oldFormula>'на 01.07.'!$A$4:$L$175</oldFormula>
  </rdn>
  <rdn rId="0" localSheetId="1" customView="1" name="Z_0386E67D_0EE8_477E_9643_2E2CF524BA42_.wvu.PrintTitles" hidden="1" oldHidden="1">
    <formula>'на 01.07.'!$4:$6</formula>
    <oldFormula>'на 01.07.'!$4:$6</oldFormula>
  </rdn>
  <rdn rId="0" localSheetId="1" customView="1" name="Z_0386E67D_0EE8_477E_9643_2E2CF524BA42_.wvu.Cols" hidden="1" oldHidden="1">
    <formula>'на 01.07.'!$A:$B,'на 01.07.'!$F:$F</formula>
    <oldFormula>'на 01.07.'!$A:$B,'на 01.07.'!$F:$F</oldFormula>
  </rdn>
  <rdn rId="0" localSheetId="2" customView="1" name="Z_0386E67D_0EE8_477E_9643_2E2CF524BA42_.wvu.PrintArea" hidden="1" oldHidden="1">
    <formula>Лист1!$C$1:$L$136</formula>
    <oldFormula>Лист1!$C$1:$L$136</oldFormula>
  </rdn>
  <rdn rId="0" localSheetId="2" customView="1" name="Z_0386E67D_0EE8_477E_9643_2E2CF524BA42_.wvu.PrintTitles" hidden="1" oldHidden="1">
    <formula>Лист1!$5:$7</formula>
    <oldFormula>Лист1!$5:$7</oldFormula>
  </rdn>
  <rdn rId="0" localSheetId="2" customView="1" name="Z_0386E67D_0EE8_477E_9643_2E2CF524BA42_.wvu.Rows" hidden="1" oldHidden="1">
    <formula>Лист1!$46:$46,Лист1!$114:$114,Лист1!$117:$118,Лист1!$131:$132</formula>
    <oldFormula>Лист1!$46:$46,Лист1!$114:$114,Лист1!$117:$118,Лист1!$131:$132</oldFormula>
  </rdn>
  <rdn rId="0" localSheetId="2" customView="1" name="Z_0386E67D_0EE8_477E_9643_2E2CF524BA42_.wvu.Cols" hidden="1" oldHidden="1">
    <formula>Лист1!$A:$B,Лист1!$F:$F</formula>
    <oldFormula>Лист1!$A:$B,Лист1!$F:$F</oldFormula>
  </rdn>
  <rcv guid="{0386E67D-0EE8-477E-9643-2E2CF524BA42}"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386E67D-0EE8-477E-9643-2E2CF524BA42}" action="delete"/>
  <rdn rId="0" localSheetId="1" customView="1" name="Z_0386E67D_0EE8_477E_9643_2E2CF524BA42_.wvu.PrintArea" hidden="1" oldHidden="1">
    <formula>'на 01.07.'!$A$4:$L$175</formula>
    <oldFormula>'на 01.07.'!$A$4:$L$175</oldFormula>
  </rdn>
  <rdn rId="0" localSheetId="1" customView="1" name="Z_0386E67D_0EE8_477E_9643_2E2CF524BA42_.wvu.PrintTitles" hidden="1" oldHidden="1">
    <formula>'на 01.07.'!$4:$6</formula>
    <oldFormula>'на 01.07.'!$4:$6</oldFormula>
  </rdn>
  <rdn rId="0" localSheetId="1" customView="1" name="Z_0386E67D_0EE8_477E_9643_2E2CF524BA42_.wvu.Cols" hidden="1" oldHidden="1">
    <formula>'на 01.07.'!$A:$B,'на 01.07.'!$F:$F</formula>
    <oldFormula>'на 01.07.'!$A:$B,'на 01.07.'!$F:$F</oldFormula>
  </rdn>
  <rdn rId="0" localSheetId="2" customView="1" name="Z_0386E67D_0EE8_477E_9643_2E2CF524BA42_.wvu.PrintArea" hidden="1" oldHidden="1">
    <formula>Лист1!$C$1:$L$136</formula>
    <oldFormula>Лист1!$C$1:$L$136</oldFormula>
  </rdn>
  <rdn rId="0" localSheetId="2" customView="1" name="Z_0386E67D_0EE8_477E_9643_2E2CF524BA42_.wvu.PrintTitles" hidden="1" oldHidden="1">
    <formula>Лист1!$5:$7</formula>
    <oldFormula>Лист1!$5:$7</oldFormula>
  </rdn>
  <rdn rId="0" localSheetId="2" customView="1" name="Z_0386E67D_0EE8_477E_9643_2E2CF524BA42_.wvu.Rows" hidden="1" oldHidden="1">
    <formula>Лист1!$46:$46,Лист1!$114:$114,Лист1!$117:$118,Лист1!$131:$132</formula>
    <oldFormula>Лист1!$46:$46,Лист1!$114:$114,Лист1!$117:$118,Лист1!$131:$132</oldFormula>
  </rdn>
  <rdn rId="0" localSheetId="2" customView="1" name="Z_0386E67D_0EE8_477E_9643_2E2CF524BA42_.wvu.Cols" hidden="1" oldHidden="1">
    <formula>Лист1!$A:$B,Лист1!$F:$F</formula>
    <oldFormula>Лист1!$A:$B,Лист1!$F:$F</oldFormula>
  </rdn>
  <rcv guid="{0386E67D-0EE8-477E-9643-2E2CF524BA42}"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386E67D-0EE8-477E-9643-2E2CF524BA42}" action="delete"/>
  <rdn rId="0" localSheetId="1" customView="1" name="Z_0386E67D_0EE8_477E_9643_2E2CF524BA42_.wvu.PrintArea" hidden="1" oldHidden="1">
    <formula>'на 01.07.'!$A$4:$L$175</formula>
    <oldFormula>'на 01.07.'!$A$4:$L$175</oldFormula>
  </rdn>
  <rdn rId="0" localSheetId="1" customView="1" name="Z_0386E67D_0EE8_477E_9643_2E2CF524BA42_.wvu.PrintTitles" hidden="1" oldHidden="1">
    <formula>'на 01.07.'!$4:$6</formula>
    <oldFormula>'на 01.07.'!$4:$6</oldFormula>
  </rdn>
  <rdn rId="0" localSheetId="1" customView="1" name="Z_0386E67D_0EE8_477E_9643_2E2CF524BA42_.wvu.Cols" hidden="1" oldHidden="1">
    <formula>'на 01.07.'!$A:$B,'на 01.07.'!$F:$F</formula>
    <oldFormula>'на 01.07.'!$A:$B,'на 01.07.'!$F:$F</oldFormula>
  </rdn>
  <rdn rId="0" localSheetId="2" customView="1" name="Z_0386E67D_0EE8_477E_9643_2E2CF524BA42_.wvu.PrintArea" hidden="1" oldHidden="1">
    <formula>Лист1!$C$1:$L$136</formula>
    <oldFormula>Лист1!$C$1:$L$136</oldFormula>
  </rdn>
  <rdn rId="0" localSheetId="2" customView="1" name="Z_0386E67D_0EE8_477E_9643_2E2CF524BA42_.wvu.PrintTitles" hidden="1" oldHidden="1">
    <formula>Лист1!$5:$7</formula>
    <oldFormula>Лист1!$5:$7</oldFormula>
  </rdn>
  <rdn rId="0" localSheetId="2" customView="1" name="Z_0386E67D_0EE8_477E_9643_2E2CF524BA42_.wvu.Rows" hidden="1" oldHidden="1">
    <formula>Лист1!$46:$46,Лист1!$114:$114,Лист1!$117:$118,Лист1!$131:$132</formula>
    <oldFormula>Лист1!$46:$46,Лист1!$114:$114,Лист1!$117:$118,Лист1!$131:$132</oldFormula>
  </rdn>
  <rdn rId="0" localSheetId="2" customView="1" name="Z_0386E67D_0EE8_477E_9643_2E2CF524BA42_.wvu.Cols" hidden="1" oldHidden="1">
    <formula>Лист1!$A:$B,Лист1!$F:$F</formula>
    <oldFormula>Лист1!$A:$B,Лист1!$F:$F</oldFormula>
  </rdn>
  <rcv guid="{0386E67D-0EE8-477E-9643-2E2CF524BA42}"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104" sId="2" numFmtId="4">
    <oc r="J101">
      <v>100</v>
    </oc>
    <nc r="J101">
      <v>200</v>
    </nc>
  </rcc>
  <rcc rId="7105" sId="2" numFmtId="4">
    <oc r="K101">
      <v>100</v>
    </oc>
    <nc r="K101">
      <v>200</v>
    </nc>
  </rcc>
  <rcc rId="7106" sId="2" numFmtId="4">
    <oc r="L101">
      <v>100</v>
    </oc>
    <nc r="L101">
      <v>200</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Лист1!$C$1:$L$136</formula>
    <oldFormula>Лист1!$C$1:$L$136</oldFormula>
  </rdn>
  <rdn rId="0" localSheetId="2" customView="1" name="Z_5BFBE340_7A77_4A81_BD8D_F4A5E4682C7D_.wvu.PrintTitles" hidden="1" oldHidden="1">
    <formula>Лист1!$5:$7</formula>
    <oldFormula>Лист1!$5:$7</oldFormula>
  </rdn>
  <rdn rId="0" localSheetId="2" customView="1" name="Z_5BFBE340_7A77_4A81_BD8D_F4A5E4682C7D_.wvu.Rows" hidden="1" oldHidden="1">
    <formula>Лист1!$46:$46,Лист1!$114:$114,Лист1!$117:$118,Лист1!$131:$132</formula>
    <oldFormula>Лист1!$46:$46,Лист1!$114:$114,Лист1!$117:$118,Лист1!$131:$132</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114" sId="2" numFmtId="4">
    <oc r="I12">
      <v>127428</v>
    </oc>
    <nc r="I12">
      <v>132250</v>
    </nc>
  </rcc>
  <rcc rId="7115" sId="2" numFmtId="4">
    <oc r="J12">
      <v>128740</v>
    </oc>
    <nc r="J12">
      <v>134000</v>
    </nc>
  </rcc>
  <rcc rId="7116" sId="2" numFmtId="4">
    <oc r="K12">
      <v>131020</v>
    </oc>
    <nc r="K12">
      <v>137000</v>
    </nc>
  </rcc>
  <rcc rId="7117" sId="2" numFmtId="4">
    <oc r="L12">
      <v>133400</v>
    </oc>
    <nc r="L12">
      <v>140400</v>
    </nc>
  </rcc>
  <rcc rId="7118" sId="2" numFmtId="4">
    <oc r="I13">
      <v>311</v>
    </oc>
    <nc r="I13">
      <v>205</v>
    </nc>
  </rcc>
  <rcc rId="7119" sId="2" numFmtId="4">
    <oc r="J13">
      <v>320</v>
    </oc>
    <nc r="J13">
      <v>280</v>
    </nc>
  </rcc>
  <rcc rId="7120" sId="2" numFmtId="4">
    <oc r="K13">
      <v>320</v>
    </oc>
    <nc r="K13">
      <v>280</v>
    </nc>
  </rcc>
  <rcc rId="7121" sId="2" numFmtId="4">
    <oc r="L13">
      <v>320</v>
    </oc>
    <nc r="L13">
      <v>300</v>
    </nc>
  </rcc>
  <rcc rId="7122" sId="2" numFmtId="4">
    <oc r="I14">
      <v>268</v>
    </oc>
    <nc r="I14">
      <v>362</v>
    </nc>
  </rcc>
  <rcc rId="7123" sId="2" numFmtId="4">
    <oc r="J14">
      <v>270</v>
    </oc>
    <nc r="J14">
      <v>500</v>
    </nc>
  </rcc>
  <rcc rId="7124" sId="2" numFmtId="4">
    <oc r="K14">
      <v>270</v>
    </oc>
    <nc r="K14">
      <v>500</v>
    </nc>
  </rcc>
  <rcc rId="7125" sId="2" numFmtId="4">
    <oc r="L14">
      <v>280</v>
    </oc>
    <nc r="L14">
      <v>500</v>
    </nc>
  </rcc>
  <rcc rId="7126" sId="2" numFmtId="4">
    <oc r="I15">
      <v>0</v>
    </oc>
    <nc r="I15">
      <v>20</v>
    </nc>
  </rcc>
  <rcc rId="7127" sId="2" numFmtId="4">
    <oc r="J15">
      <v>0</v>
    </oc>
    <nc r="J15">
      <v>40</v>
    </nc>
  </rcc>
  <rcc rId="7128" sId="2" numFmtId="4">
    <oc r="K15">
      <v>0</v>
    </oc>
    <nc r="K15">
      <v>40</v>
    </nc>
  </rcc>
  <rcc rId="7129" sId="2" numFmtId="4">
    <oc r="L15">
      <v>0</v>
    </oc>
    <nc r="L15">
      <v>40</v>
    </nc>
  </rcc>
  <rcc rId="7130" sId="2" numFmtId="4">
    <oc r="I18">
      <v>2916</v>
    </oc>
    <nc r="I18">
      <v>3098</v>
    </nc>
  </rcc>
  <rcc rId="7131" sId="2" numFmtId="4">
    <oc r="J18">
      <v>3098</v>
    </oc>
    <nc r="J18">
      <v>3230</v>
    </nc>
  </rcc>
  <rcc rId="7132" sId="2" numFmtId="4">
    <oc r="K18">
      <v>3230</v>
    </oc>
    <nc r="K18">
      <v>3310</v>
    </nc>
  </rcc>
  <rcc rId="7133" sId="2" numFmtId="4">
    <oc r="I19">
      <v>18</v>
    </oc>
    <nc r="I19">
      <v>19</v>
    </nc>
  </rcc>
  <rcc rId="7134" sId="2" numFmtId="4">
    <oc r="I20">
      <v>3763</v>
    </oc>
    <nc r="I20">
      <v>4077</v>
    </nc>
  </rcc>
  <rcc rId="7135" sId="2" numFmtId="4">
    <oc r="J20">
      <v>4077</v>
    </oc>
    <nc r="J20">
      <v>4231</v>
    </nc>
  </rcc>
  <rcc rId="7136" sId="2" numFmtId="4">
    <oc r="K20">
      <v>4231</v>
    </oc>
    <nc r="K20">
      <v>4331</v>
    </nc>
  </rcc>
  <rcc rId="7137" sId="2" numFmtId="4">
    <oc r="I21">
      <v>-487</v>
    </oc>
    <nc r="I21">
      <v>-444</v>
    </nc>
  </rcc>
  <rcc rId="7138" sId="2" numFmtId="4">
    <oc r="J21">
      <v>-444</v>
    </oc>
    <nc r="J21">
      <v>-460</v>
    </nc>
  </rcc>
  <rcc rId="7139" sId="2" numFmtId="4">
    <oc r="K21">
      <v>-460</v>
    </oc>
    <nc r="K21">
      <v>-510</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Лист1!$C$1:$L$136</formula>
    <oldFormula>Лист1!$C$1:$L$136</oldFormula>
  </rdn>
  <rdn rId="0" localSheetId="2" customView="1" name="Z_5BFBE340_7A77_4A81_BD8D_F4A5E4682C7D_.wvu.PrintTitles" hidden="1" oldHidden="1">
    <formula>Лист1!$5:$7</formula>
    <oldFormula>Лист1!$5:$7</oldFormula>
  </rdn>
  <rdn rId="0" localSheetId="2" customView="1" name="Z_5BFBE340_7A77_4A81_BD8D_F4A5E4682C7D_.wvu.Rows" hidden="1" oldHidden="1">
    <formula>Лист1!$46:$46,Лист1!$114:$114,Лист1!$117:$118,Лист1!$131:$132</formula>
    <oldFormula>Лист1!$46:$46,Лист1!$114:$114,Лист1!$117:$118,Лист1!$131:$132</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147" sId="2" numFmtId="4">
    <oc r="I25">
      <v>13233</v>
    </oc>
    <nc r="I25">
      <v>9774</v>
    </nc>
  </rcc>
  <rcc rId="7148" sId="2" numFmtId="4">
    <oc r="J25">
      <v>13590</v>
    </oc>
    <nc r="J25">
      <v>10100</v>
    </nc>
  </rcc>
  <rcc rId="7149" sId="2" numFmtId="4">
    <oc r="K25">
      <v>14130</v>
    </oc>
    <nc r="K25">
      <v>21500</v>
    </nc>
  </rcc>
  <rcc rId="7150" sId="2" numFmtId="4">
    <oc r="L25">
      <v>21000</v>
    </oc>
    <nc r="L25">
      <v>25000</v>
    </nc>
  </rcc>
  <rcc rId="7151" sId="2" numFmtId="4">
    <oc r="I27">
      <v>3384</v>
    </oc>
    <nc r="I27">
      <v>7350</v>
    </nc>
  </rcc>
  <rcc rId="7152" sId="2" numFmtId="4">
    <oc r="J27">
      <v>3100</v>
    </oc>
    <nc r="J27">
      <v>7600</v>
    </nc>
  </rcc>
  <rcc rId="7153" sId="2" numFmtId="4">
    <oc r="K27">
      <v>3220</v>
    </oc>
    <nc r="K27">
      <v>10000</v>
    </nc>
  </rcc>
  <rcc rId="7154" sId="2" numFmtId="4">
    <oc r="L27">
      <v>4850</v>
    </oc>
    <nc r="L27">
      <v>14300</v>
    </nc>
  </rcc>
  <rcc rId="7155" sId="2" numFmtId="4">
    <oc r="J29">
      <v>4400</v>
    </oc>
    <nc r="J29">
      <v>100</v>
    </nc>
  </rcc>
  <rcc rId="7156" sId="2" numFmtId="4">
    <oc r="L29">
      <v>100</v>
    </oc>
    <nc r="L29">
      <v>10</v>
    </nc>
  </rcc>
  <rcc rId="7157" sId="2" numFmtId="4">
    <oc r="K29">
      <v>500</v>
    </oc>
    <nc r="K29">
      <v>50</v>
    </nc>
  </rcc>
  <rcc rId="7158" sId="2" numFmtId="4">
    <oc r="J31">
      <v>10000</v>
    </oc>
    <nc r="J31">
      <v>10</v>
    </nc>
  </rcc>
  <rcc rId="7159" sId="2" numFmtId="4">
    <oc r="K31">
      <v>10000</v>
    </oc>
    <nc r="K31">
      <v>10</v>
    </nc>
  </rcc>
  <rcc rId="7160" sId="2" numFmtId="4">
    <oc r="L31">
      <v>10000</v>
    </oc>
    <nc r="L31">
      <v>10</v>
    </nc>
  </rcc>
  <rcc rId="7161" sId="2" numFmtId="4">
    <oc r="I33">
      <v>1057</v>
    </oc>
    <nc r="I33">
      <v>3309</v>
    </nc>
  </rcc>
  <rcc rId="7162" sId="2" numFmtId="4">
    <oc r="J33">
      <v>2090</v>
    </oc>
    <nc r="J33">
      <v>3300</v>
    </nc>
  </rcc>
  <rcc rId="7163" sId="2" numFmtId="4">
    <oc r="K33">
      <v>2180</v>
    </oc>
    <nc r="K33">
      <v>3400</v>
    </nc>
  </rcc>
  <rcc rId="7164" sId="2" numFmtId="4">
    <oc r="L33">
      <v>2260</v>
    </oc>
    <nc r="L33">
      <v>3410</v>
    </nc>
  </rcc>
  <rcc rId="7165" sId="2" numFmtId="4">
    <oc r="I36">
      <v>6023</v>
    </oc>
    <nc r="I36">
      <v>6369</v>
    </nc>
  </rcc>
  <rcc rId="7166" sId="2" numFmtId="4">
    <oc r="J36">
      <v>6500</v>
    </oc>
    <nc r="J36">
      <v>6800</v>
    </nc>
  </rcc>
  <rcc rId="7167" sId="2" numFmtId="4">
    <oc r="K36">
      <v>7020</v>
    </oc>
    <nc r="K36">
      <v>7400</v>
    </nc>
  </rcc>
  <rcc rId="7168" sId="2" numFmtId="4">
    <oc r="L36">
      <v>7590</v>
    </oc>
    <nc r="L36">
      <v>8000</v>
    </nc>
  </rcc>
  <rcc rId="7169" sId="2" numFmtId="4">
    <oc r="I39">
      <v>2323</v>
    </oc>
    <nc r="I39">
      <v>2891</v>
    </nc>
  </rcc>
  <rcc rId="7170" sId="2" numFmtId="4">
    <oc r="J39">
      <v>2335</v>
    </oc>
    <nc r="J39">
      <v>2900</v>
    </nc>
  </rcc>
  <rcc rId="7171" sId="2" numFmtId="4">
    <oc r="K39">
      <v>2346</v>
    </oc>
    <nc r="K39">
      <v>2950</v>
    </nc>
  </rcc>
  <rcc rId="7172" sId="2" numFmtId="4">
    <oc r="L39">
      <v>2370</v>
    </oc>
    <nc r="L39">
      <v>2980</v>
    </nc>
  </rcc>
  <rcc rId="7173" sId="2" numFmtId="4">
    <oc r="I41">
      <v>876</v>
    </oc>
    <nc r="I41">
      <v>696</v>
    </nc>
  </rcc>
  <rcc rId="7174" sId="2" numFmtId="4">
    <oc r="J41">
      <v>885</v>
    </oc>
    <nc r="J41">
      <v>700</v>
    </nc>
  </rcc>
  <rcc rId="7175" sId="2" numFmtId="4">
    <oc r="K41">
      <v>894</v>
    </oc>
    <nc r="K41">
      <v>710</v>
    </nc>
  </rcc>
  <rcc rId="7176" sId="2" numFmtId="4">
    <oc r="L41">
      <v>900</v>
    </oc>
    <nc r="L41">
      <v>720</v>
    </nc>
  </rcc>
  <rcc rId="7177" sId="2" numFmtId="4">
    <oc r="I47">
      <v>34</v>
    </oc>
    <nc r="I47">
      <v>40</v>
    </nc>
  </rcc>
  <rcc rId="7178" sId="2" numFmtId="4">
    <oc r="I44">
      <v>7843</v>
    </oc>
    <nc r="I44">
      <v>6673</v>
    </nc>
  </rcc>
  <rcc rId="7179" sId="2" numFmtId="4">
    <oc r="J44">
      <v>7920</v>
    </oc>
    <nc r="J44">
      <v>6730</v>
    </nc>
  </rcc>
  <rcc rId="7180" sId="2" numFmtId="4">
    <oc r="K44">
      <v>8000</v>
    </oc>
    <nc r="K44">
      <v>6820</v>
    </nc>
  </rcc>
  <rcc rId="7181" sId="2" numFmtId="4">
    <oc r="L44">
      <v>8080</v>
    </oc>
    <nc r="L44">
      <v>6890</v>
    </nc>
  </rcc>
  <rcc rId="7182" sId="2" numFmtId="4">
    <oc r="J12">
      <v>134000</v>
    </oc>
    <nc r="J12">
      <v>133180</v>
    </nc>
  </rcc>
  <rcc rId="7183" sId="2" numFmtId="4">
    <oc r="K12">
      <v>137000</v>
    </oc>
    <nc r="K12">
      <v>136180</v>
    </nc>
  </rcc>
  <rcc rId="7184" sId="2" numFmtId="4">
    <oc r="L12">
      <v>140400</v>
    </oc>
    <nc r="L12">
      <v>139560</v>
    </nc>
  </rcc>
  <rcc rId="7185" sId="2" numFmtId="4">
    <oc r="I29">
      <v>20197</v>
    </oc>
    <nc r="I29">
      <v>5796</v>
    </nc>
  </rcc>
  <rcc rId="7186" sId="2" numFmtId="4">
    <oc r="J53">
      <v>155</v>
    </oc>
    <nc r="J53">
      <v>250</v>
    </nc>
  </rcc>
  <rcc rId="7187" sId="2" numFmtId="4">
    <oc r="J55">
      <v>4890</v>
    </oc>
    <nc r="J55">
      <v>5100</v>
    </nc>
  </rcc>
  <rcc rId="7188" sId="2" numFmtId="4">
    <oc r="J58">
      <v>22500</v>
    </oc>
    <nc r="J58">
      <v>23500</v>
    </nc>
  </rcc>
  <rcc rId="7189" sId="2" numFmtId="4">
    <oc r="J64">
      <v>9110</v>
    </oc>
    <nc r="J64">
      <v>12075</v>
    </nc>
  </rcc>
  <rcc rId="7190" sId="2" numFmtId="4">
    <oc r="I77">
      <v>5530</v>
    </oc>
    <nc r="I77">
      <v>6230</v>
    </nc>
  </rcc>
  <rcc rId="7191" sId="2" numFmtId="4">
    <oc r="J80">
      <v>3600</v>
    </oc>
    <nc r="J80">
      <v>3850</v>
    </nc>
  </rcc>
  <rcc rId="7192" sId="2" numFmtId="4">
    <oc r="J83">
      <f>J84+J96+J94+J100</f>
    </oc>
    <nc r="J83">
      <v>2600</v>
    </nc>
  </rcc>
  <rcc rId="7193" sId="2" numFmtId="4">
    <oc r="K47">
      <v>30</v>
    </oc>
    <nc r="K47">
      <v>40</v>
    </nc>
  </rcc>
  <rcc rId="7194" sId="2" numFmtId="4">
    <oc r="L47">
      <v>30</v>
    </oc>
    <nc r="L47">
      <v>40</v>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195" sId="2">
    <oc r="L4" t="inlineStr">
      <is>
        <t>рублях</t>
      </is>
    </oc>
    <nc r="L4"/>
  </rcc>
  <rcc rId="7196" sId="2">
    <nc r="C4" t="inlineStr">
      <is>
        <t>Единица измерения: тыс. руб.</t>
      </is>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Лист1!$C$1:$L$136</formula>
    <oldFormula>Лист1!$C$1:$L$136</oldFormula>
  </rdn>
  <rdn rId="0" localSheetId="2" customView="1" name="Z_5BFBE340_7A77_4A81_BD8D_F4A5E4682C7D_.wvu.PrintTitles" hidden="1" oldHidden="1">
    <formula>Лист1!$5:$7</formula>
    <oldFormula>Лист1!$5:$7</oldFormula>
  </rdn>
  <rdn rId="0" localSheetId="2" customView="1" name="Z_5BFBE340_7A77_4A81_BD8D_F4A5E4682C7D_.wvu.Rows" hidden="1" oldHidden="1">
    <formula>Лист1!$46:$46,Лист1!$114:$114,Лист1!$117:$118,Лист1!$131:$132</formula>
    <oldFormula>Лист1!$46:$46,Лист1!$114:$114,Лист1!$117:$118,Лист1!$131:$132</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04" sId="2" numFmtId="4">
    <oc r="I12">
      <v>132250</v>
    </oc>
    <nc r="I12">
      <v>131663</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Лист1!$C$1:$L$136</formula>
    <oldFormula>Лист1!$C$1:$L$136</oldFormula>
  </rdn>
  <rdn rId="0" localSheetId="2" customView="1" name="Z_5BFBE340_7A77_4A81_BD8D_F4A5E4682C7D_.wvu.PrintTitles" hidden="1" oldHidden="1">
    <formula>Лист1!$5:$7</formula>
    <oldFormula>Лист1!$5:$7</oldFormula>
  </rdn>
  <rdn rId="0" localSheetId="2" customView="1" name="Z_5BFBE340_7A77_4A81_BD8D_F4A5E4682C7D_.wvu.Rows" hidden="1" oldHidden="1">
    <formula>Лист1!$46:$46,Лист1!$114:$114,Лист1!$117:$118,Лист1!$131:$132</formula>
    <oldFormula>Лист1!$46:$46,Лист1!$114:$114,Лист1!$117:$118,Лист1!$131:$132</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12" sId="2" numFmtId="4">
    <oc r="J18">
      <v>3230</v>
    </oc>
    <nc r="J18">
      <v>3100</v>
    </nc>
  </rcc>
  <rcc rId="7213" sId="2" numFmtId="4">
    <oc r="K18">
      <v>3310</v>
    </oc>
    <nc r="K18">
      <v>3080</v>
    </nc>
  </rcc>
  <rcc rId="7214" sId="2" numFmtId="4">
    <oc r="L18">
      <v>3310</v>
    </oc>
    <nc r="L18">
      <v>3080</v>
    </nc>
  </rcc>
  <rcc rId="7215" sId="2" numFmtId="4">
    <oc r="J19">
      <v>19</v>
    </oc>
    <nc r="J19">
      <v>17</v>
    </nc>
  </rcc>
  <rcc rId="7216" sId="2" numFmtId="4">
    <oc r="K19">
      <v>19</v>
    </oc>
    <nc r="K19">
      <v>17</v>
    </nc>
  </rcc>
  <rcc rId="7217" sId="2" numFmtId="4">
    <oc r="L19">
      <v>19</v>
    </oc>
    <nc r="L19">
      <v>18</v>
    </nc>
  </rcc>
  <rcc rId="7218" sId="2" numFmtId="4">
    <oc r="J20">
      <v>4231</v>
    </oc>
    <nc r="J20">
      <v>4133</v>
    </nc>
  </rcc>
  <rcc rId="7219" sId="2" numFmtId="4">
    <oc r="K20">
      <v>4331</v>
    </oc>
    <nc r="K20">
      <v>4163</v>
    </nc>
  </rcc>
  <rcc rId="7220" sId="2" numFmtId="4">
    <oc r="L20">
      <v>4331</v>
    </oc>
    <nc r="L20">
      <v>4292</v>
    </nc>
  </rcc>
  <rcc rId="7221" sId="2" numFmtId="4">
    <oc r="J21">
      <v>-460</v>
    </oc>
    <nc r="J21">
      <v>-390</v>
    </nc>
  </rcc>
  <rcc rId="7222" sId="2" numFmtId="4">
    <oc r="K21">
      <v>-510</v>
    </oc>
    <nc r="K21">
      <v>-380</v>
    </nc>
  </rcc>
  <rcc rId="7223" sId="2" numFmtId="4">
    <oc r="L21">
      <v>-510</v>
    </oc>
    <nc r="L21">
      <v>-390</v>
    </nc>
  </rcc>
  <rcc rId="7224" sId="2" numFmtId="4">
    <oc r="J33">
      <v>3300</v>
    </oc>
    <nc r="J33">
      <v>3350</v>
    </nc>
  </rcc>
  <rcc rId="7225" sId="2" numFmtId="4">
    <oc r="J44">
      <v>6730</v>
    </oc>
    <nc r="J44">
      <v>6750</v>
    </nc>
  </rcc>
  <rcc rId="7226" sId="2" numFmtId="4">
    <oc r="J36">
      <v>6800</v>
    </oc>
    <nc r="J36">
      <v>6880</v>
    </nc>
  </rcc>
  <rcc rId="7227" sId="2" numFmtId="4">
    <oc r="J39">
      <v>2900</v>
    </oc>
    <nc r="J39">
      <v>2910</v>
    </nc>
  </rcc>
  <rcc rId="7228" sId="2" numFmtId="4">
    <oc r="K86">
      <v>295.10000000000002</v>
    </oc>
    <nc r="K86">
      <v>375.1</v>
    </nc>
  </rcc>
  <rcc rId="7229" sId="2" numFmtId="4">
    <oc r="L86">
      <v>295.10000000000002</v>
    </oc>
    <nc r="L86">
      <v>335.1</v>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30" sId="2" numFmtId="4">
    <oc r="I120">
      <v>235114.33</v>
    </oc>
    <nc r="I120">
      <v>240903.62</v>
    </nc>
  </rcc>
  <rcc rId="7231" sId="2" numFmtId="4">
    <oc r="I122">
      <v>9335.9</v>
    </oc>
    <nc r="I122">
      <v>8655.74</v>
    </nc>
  </rcc>
  <rcc rId="7232" sId="2" numFmtId="4">
    <oc r="I123">
      <v>13536.4</v>
    </oc>
    <nc r="I123">
      <v>8386.4</v>
    </nc>
  </rcc>
  <rcc rId="7233" sId="2" numFmtId="4">
    <oc r="I124">
      <v>29.34</v>
    </oc>
    <nc r="I124">
      <v>20.41</v>
    </nc>
  </rcc>
  <rcc rId="7234" sId="2" numFmtId="4">
    <oc r="I125">
      <v>463.42</v>
    </oc>
    <nc r="I125">
      <v>79.94</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Лист1!$C$1:$L$136</formula>
    <oldFormula>Лист1!$C$1:$L$136</oldFormula>
  </rdn>
  <rdn rId="0" localSheetId="2" customView="1" name="Z_5BFBE340_7A77_4A81_BD8D_F4A5E4682C7D_.wvu.PrintTitles" hidden="1" oldHidden="1">
    <formula>Лист1!$5:$7</formula>
    <oldFormula>Лист1!$5:$7</oldFormula>
  </rdn>
  <rdn rId="0" localSheetId="2" customView="1" name="Z_5BFBE340_7A77_4A81_BD8D_F4A5E4682C7D_.wvu.Rows" hidden="1" oldHidden="1">
    <formula>Лист1!$46:$46,Лист1!$114:$114,Лист1!$117:$118,Лист1!$131:$132</formula>
    <oldFormula>Лист1!$46:$46,Лист1!$114:$114,Лист1!$117:$118,Лист1!$131:$132</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42" sId="2" numFmtId="4">
    <oc r="I125">
      <v>79.94</v>
    </oc>
    <nc r="I125">
      <v>79.930000000000007</v>
    </nc>
  </rcc>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5"/>
  <sheetViews>
    <sheetView topLeftCell="C1" zoomScale="90" zoomScaleNormal="90" workbookViewId="0">
      <selection activeCell="K9" sqref="K9"/>
    </sheetView>
  </sheetViews>
  <sheetFormatPr defaultRowHeight="12.75" x14ac:dyDescent="0.2"/>
  <cols>
    <col min="1" max="1" width="9.140625" style="1" hidden="1" customWidth="1"/>
    <col min="2" max="2" width="19.140625" style="1" hidden="1" customWidth="1"/>
    <col min="3" max="3" width="23.42578125" style="1" customWidth="1"/>
    <col min="4" max="4" width="35" style="1" customWidth="1"/>
    <col min="5" max="5" width="39.7109375" style="1" customWidth="1"/>
    <col min="6" max="6" width="9.140625" style="1" hidden="1" customWidth="1"/>
    <col min="7" max="7" width="13.7109375" style="1" customWidth="1"/>
    <col min="8" max="8" width="14.140625" style="1" customWidth="1"/>
    <col min="9" max="9" width="11.5703125" style="1" customWidth="1"/>
    <col min="10" max="10" width="14.42578125" style="1" customWidth="1"/>
    <col min="11" max="11" width="13.7109375" style="1" customWidth="1"/>
    <col min="12" max="12" width="12.28515625" style="1" customWidth="1"/>
    <col min="13" max="13" width="9.140625" style="1"/>
    <col min="14" max="14" width="11.140625" style="1" bestFit="1" customWidth="1"/>
    <col min="15" max="16384" width="9.140625" style="1"/>
  </cols>
  <sheetData>
    <row r="1" spans="1:14" x14ac:dyDescent="0.2">
      <c r="J1" s="138"/>
      <c r="K1" s="138"/>
      <c r="L1" s="138"/>
    </row>
    <row r="2" spans="1:14" ht="18.75" x14ac:dyDescent="0.3">
      <c r="C2" s="139" t="s">
        <v>357</v>
      </c>
      <c r="D2" s="139"/>
      <c r="E2" s="139"/>
      <c r="F2" s="139"/>
      <c r="G2" s="139"/>
      <c r="H2" s="139"/>
      <c r="I2" s="139"/>
      <c r="J2" s="139"/>
      <c r="K2" s="139"/>
      <c r="L2" s="139"/>
    </row>
    <row r="4" spans="1:14" ht="114.75" x14ac:dyDescent="0.2">
      <c r="A4" s="140" t="s">
        <v>0</v>
      </c>
      <c r="B4" s="141" t="s">
        <v>1</v>
      </c>
      <c r="C4" s="140" t="s">
        <v>2</v>
      </c>
      <c r="D4" s="140"/>
      <c r="E4" s="140" t="s">
        <v>3</v>
      </c>
      <c r="F4" s="42" t="s">
        <v>4</v>
      </c>
      <c r="G4" s="42" t="s">
        <v>229</v>
      </c>
      <c r="H4" s="42" t="s">
        <v>234</v>
      </c>
      <c r="I4" s="42" t="s">
        <v>230</v>
      </c>
      <c r="J4" s="140" t="s">
        <v>5</v>
      </c>
      <c r="K4" s="140"/>
      <c r="L4" s="140"/>
    </row>
    <row r="5" spans="1:14" ht="51.75" customHeight="1" x14ac:dyDescent="0.2">
      <c r="A5" s="140"/>
      <c r="B5" s="141"/>
      <c r="C5" s="42" t="s">
        <v>6</v>
      </c>
      <c r="D5" s="42" t="s">
        <v>7</v>
      </c>
      <c r="E5" s="140"/>
      <c r="F5" s="42"/>
      <c r="G5" s="42"/>
      <c r="H5" s="7"/>
      <c r="I5" s="7"/>
      <c r="J5" s="42" t="s">
        <v>231</v>
      </c>
      <c r="K5" s="42" t="s">
        <v>232</v>
      </c>
      <c r="L5" s="42" t="s">
        <v>233</v>
      </c>
    </row>
    <row r="6" spans="1:14" x14ac:dyDescent="0.2">
      <c r="A6" s="2">
        <v>1</v>
      </c>
      <c r="B6" s="59">
        <v>2</v>
      </c>
      <c r="C6" s="42">
        <v>3</v>
      </c>
      <c r="D6" s="42">
        <v>4</v>
      </c>
      <c r="E6" s="42">
        <v>5</v>
      </c>
      <c r="F6" s="42">
        <v>6</v>
      </c>
      <c r="G6" s="42">
        <v>7</v>
      </c>
      <c r="H6" s="42">
        <v>8</v>
      </c>
      <c r="I6" s="42">
        <v>9</v>
      </c>
      <c r="J6" s="42">
        <v>10</v>
      </c>
      <c r="K6" s="42">
        <v>11</v>
      </c>
      <c r="L6" s="42">
        <v>12</v>
      </c>
    </row>
    <row r="7" spans="1:14" ht="25.5" x14ac:dyDescent="0.2">
      <c r="A7" s="8"/>
      <c r="B7" s="60"/>
      <c r="C7" s="9" t="s">
        <v>9</v>
      </c>
      <c r="D7" s="9" t="s">
        <v>8</v>
      </c>
      <c r="E7" s="8"/>
      <c r="F7" s="8">
        <v>100</v>
      </c>
      <c r="G7" s="22">
        <f t="shared" ref="G7:L7" si="0">G8+G18+G28+G37+G45+G53+G77+G78+G96+G117+G130+G139+G171</f>
        <v>54596798.5</v>
      </c>
      <c r="H7" s="22">
        <f t="shared" si="0"/>
        <v>29131190.141689993</v>
      </c>
      <c r="I7" s="22">
        <f t="shared" si="0"/>
        <v>58174074.198031843</v>
      </c>
      <c r="J7" s="22">
        <f t="shared" si="0"/>
        <v>60340379.252323389</v>
      </c>
      <c r="K7" s="22">
        <f t="shared" si="0"/>
        <v>64239386.079239942</v>
      </c>
      <c r="L7" s="22">
        <f t="shared" si="0"/>
        <v>65423487.794651002</v>
      </c>
    </row>
    <row r="8" spans="1:14" ht="36.75" customHeight="1" x14ac:dyDescent="0.2">
      <c r="A8" s="2"/>
      <c r="B8" s="61"/>
      <c r="C8" s="9" t="s">
        <v>15</v>
      </c>
      <c r="D8" s="9" t="s">
        <v>10</v>
      </c>
      <c r="E8" s="21"/>
      <c r="F8" s="8"/>
      <c r="G8" s="22">
        <f t="shared" ref="G8:L8" si="1">G9+G13</f>
        <v>32372240.5</v>
      </c>
      <c r="H8" s="22">
        <f t="shared" si="1"/>
        <v>17716540.209770001</v>
      </c>
      <c r="I8" s="22">
        <f t="shared" si="1"/>
        <v>33441877.600000001</v>
      </c>
      <c r="J8" s="22">
        <f t="shared" si="1"/>
        <v>32802109.900000002</v>
      </c>
      <c r="K8" s="22">
        <f t="shared" si="1"/>
        <v>33410004.879114859</v>
      </c>
      <c r="L8" s="22">
        <f t="shared" si="1"/>
        <v>34088734.387580693</v>
      </c>
    </row>
    <row r="9" spans="1:14" ht="16.5" customHeight="1" x14ac:dyDescent="0.2">
      <c r="A9" s="2"/>
      <c r="B9" s="61"/>
      <c r="C9" s="9" t="s">
        <v>16</v>
      </c>
      <c r="D9" s="9" t="s">
        <v>11</v>
      </c>
      <c r="E9" s="21"/>
      <c r="F9" s="8"/>
      <c r="G9" s="22">
        <f t="shared" ref="G9:L9" si="2">G10</f>
        <v>16191280</v>
      </c>
      <c r="H9" s="22">
        <f t="shared" si="2"/>
        <v>10147825.0551</v>
      </c>
      <c r="I9" s="22">
        <f t="shared" si="2"/>
        <v>17491280</v>
      </c>
      <c r="J9" s="22">
        <f t="shared" si="2"/>
        <v>16612253.300000001</v>
      </c>
      <c r="K9" s="22">
        <f t="shared" si="2"/>
        <v>16961110.600000001</v>
      </c>
      <c r="L9" s="22">
        <f t="shared" si="2"/>
        <v>17376657.800000001</v>
      </c>
      <c r="N9" s="36"/>
    </row>
    <row r="10" spans="1:14" ht="52.5" customHeight="1" x14ac:dyDescent="0.2">
      <c r="A10" s="2"/>
      <c r="B10" s="61"/>
      <c r="C10" s="3" t="s">
        <v>17</v>
      </c>
      <c r="D10" s="3" t="s">
        <v>12</v>
      </c>
      <c r="E10" s="20"/>
      <c r="F10" s="58"/>
      <c r="G10" s="23">
        <f t="shared" ref="G10:L10" si="3">G11+G12</f>
        <v>16191280</v>
      </c>
      <c r="H10" s="23">
        <f t="shared" si="3"/>
        <v>10147825.0551</v>
      </c>
      <c r="I10" s="23">
        <f t="shared" si="3"/>
        <v>17491280</v>
      </c>
      <c r="J10" s="23">
        <f t="shared" si="3"/>
        <v>16612253.300000001</v>
      </c>
      <c r="K10" s="23">
        <f t="shared" si="3"/>
        <v>16961110.600000001</v>
      </c>
      <c r="L10" s="23">
        <f t="shared" si="3"/>
        <v>17376657.800000001</v>
      </c>
      <c r="N10" s="36"/>
    </row>
    <row r="11" spans="1:14" ht="62.25" customHeight="1" x14ac:dyDescent="0.2">
      <c r="A11" s="4"/>
      <c r="B11" s="62"/>
      <c r="C11" s="10" t="s">
        <v>18</v>
      </c>
      <c r="D11" s="11" t="s">
        <v>13</v>
      </c>
      <c r="E11" s="20" t="s">
        <v>228</v>
      </c>
      <c r="F11" s="6"/>
      <c r="G11" s="23">
        <v>8714768</v>
      </c>
      <c r="H11" s="24">
        <v>4100970.9920999999</v>
      </c>
      <c r="I11" s="24">
        <v>8714768</v>
      </c>
      <c r="J11" s="24">
        <v>8941352</v>
      </c>
      <c r="K11" s="24">
        <v>9129120.4000000004</v>
      </c>
      <c r="L11" s="24">
        <v>9352783.8000000007</v>
      </c>
    </row>
    <row r="12" spans="1:14" ht="61.5" customHeight="1" x14ac:dyDescent="0.2">
      <c r="A12" s="4"/>
      <c r="B12" s="62"/>
      <c r="C12" s="10" t="s">
        <v>19</v>
      </c>
      <c r="D12" s="11" t="s">
        <v>14</v>
      </c>
      <c r="E12" s="20" t="s">
        <v>228</v>
      </c>
      <c r="F12" s="6"/>
      <c r="G12" s="23">
        <v>7476512</v>
      </c>
      <c r="H12" s="24">
        <v>6046854.0630000001</v>
      </c>
      <c r="I12" s="24">
        <v>8776512</v>
      </c>
      <c r="J12" s="24">
        <v>7670901.2999999998</v>
      </c>
      <c r="K12" s="24">
        <v>7831990.2000000002</v>
      </c>
      <c r="L12" s="24">
        <v>8023874</v>
      </c>
    </row>
    <row r="13" spans="1:14" ht="25.5" x14ac:dyDescent="0.2">
      <c r="C13" s="12" t="s">
        <v>21</v>
      </c>
      <c r="D13" s="13" t="s">
        <v>20</v>
      </c>
      <c r="E13" s="21"/>
      <c r="F13" s="26"/>
      <c r="G13" s="25">
        <f t="shared" ref="G13:L13" si="4">G14+G15+G16+G17</f>
        <v>16180960.5</v>
      </c>
      <c r="H13" s="25">
        <f t="shared" si="4"/>
        <v>7568715.1546700001</v>
      </c>
      <c r="I13" s="25">
        <f t="shared" si="4"/>
        <v>15950597.6</v>
      </c>
      <c r="J13" s="25">
        <f t="shared" si="4"/>
        <v>16189856.600000001</v>
      </c>
      <c r="K13" s="25">
        <f t="shared" si="4"/>
        <v>16448894.279114859</v>
      </c>
      <c r="L13" s="25">
        <f t="shared" si="4"/>
        <v>16712076.587580696</v>
      </c>
    </row>
    <row r="14" spans="1:14" ht="92.25" customHeight="1" x14ac:dyDescent="0.2">
      <c r="C14" s="14" t="s">
        <v>23</v>
      </c>
      <c r="D14" s="15" t="s">
        <v>22</v>
      </c>
      <c r="E14" s="20" t="s">
        <v>228</v>
      </c>
      <c r="F14" s="6"/>
      <c r="G14" s="23">
        <v>15933337.199999999</v>
      </c>
      <c r="H14" s="24">
        <v>7475281.7999999998</v>
      </c>
      <c r="I14" s="24">
        <v>15670871.699999999</v>
      </c>
      <c r="J14" s="24">
        <v>15905934.800000001</v>
      </c>
      <c r="K14" s="24">
        <v>16160429.710228296</v>
      </c>
      <c r="L14" s="24">
        <v>16418996.585591948</v>
      </c>
    </row>
    <row r="15" spans="1:14" ht="147" customHeight="1" x14ac:dyDescent="0.2">
      <c r="C15" s="14" t="s">
        <v>25</v>
      </c>
      <c r="D15" s="15" t="s">
        <v>24</v>
      </c>
      <c r="E15" s="20" t="s">
        <v>228</v>
      </c>
      <c r="F15" s="6"/>
      <c r="G15" s="23">
        <v>79860.399999999994</v>
      </c>
      <c r="H15" s="24">
        <v>30414.400000000001</v>
      </c>
      <c r="I15" s="24">
        <v>128780.9</v>
      </c>
      <c r="J15" s="24">
        <v>130712.6</v>
      </c>
      <c r="K15" s="24">
        <v>132804.03143876715</v>
      </c>
      <c r="L15" s="24">
        <v>134928.89594178743</v>
      </c>
    </row>
    <row r="16" spans="1:14" ht="63" customHeight="1" x14ac:dyDescent="0.2">
      <c r="C16" s="14" t="s">
        <v>27</v>
      </c>
      <c r="D16" s="16" t="s">
        <v>26</v>
      </c>
      <c r="E16" s="20" t="s">
        <v>228</v>
      </c>
      <c r="F16" s="6"/>
      <c r="G16" s="23">
        <v>96837.9</v>
      </c>
      <c r="H16" s="24">
        <v>33046.968000000001</v>
      </c>
      <c r="I16" s="24">
        <v>84749.6</v>
      </c>
      <c r="J16" s="24">
        <v>86020.800000000003</v>
      </c>
      <c r="K16" s="24">
        <v>87397.152287558114</v>
      </c>
      <c r="L16" s="24">
        <v>88795.506724159044</v>
      </c>
    </row>
    <row r="17" spans="3:12" ht="123.75" customHeight="1" x14ac:dyDescent="0.2">
      <c r="C17" s="14" t="s">
        <v>29</v>
      </c>
      <c r="D17" s="15" t="s">
        <v>28</v>
      </c>
      <c r="E17" s="20" t="s">
        <v>228</v>
      </c>
      <c r="F17" s="6"/>
      <c r="G17" s="23">
        <v>70925</v>
      </c>
      <c r="H17" s="24">
        <v>29971.986669999998</v>
      </c>
      <c r="I17" s="24">
        <v>66195.399999999994</v>
      </c>
      <c r="J17" s="24">
        <v>67188.399999999994</v>
      </c>
      <c r="K17" s="24">
        <v>68263.385160238264</v>
      </c>
      <c r="L17" s="24">
        <v>69355.599322802067</v>
      </c>
    </row>
    <row r="18" spans="3:12" ht="34.5" customHeight="1" x14ac:dyDescent="0.2">
      <c r="C18" s="12" t="s">
        <v>31</v>
      </c>
      <c r="D18" s="13" t="s">
        <v>30</v>
      </c>
      <c r="E18" s="26"/>
      <c r="F18" s="26"/>
      <c r="G18" s="25">
        <f t="shared" ref="G18:L18" si="5">G19</f>
        <v>2927762.2</v>
      </c>
      <c r="H18" s="25">
        <f t="shared" si="5"/>
        <v>1579344.5437400001</v>
      </c>
      <c r="I18" s="25">
        <f t="shared" si="5"/>
        <v>2809303.2</v>
      </c>
      <c r="J18" s="25">
        <f t="shared" si="5"/>
        <v>2819576.3</v>
      </c>
      <c r="K18" s="25">
        <f t="shared" si="5"/>
        <v>2938809.0000000005</v>
      </c>
      <c r="L18" s="25">
        <f t="shared" si="5"/>
        <v>2991094.7040000004</v>
      </c>
    </row>
    <row r="19" spans="3:12" ht="50.25" customHeight="1" x14ac:dyDescent="0.2">
      <c r="C19" s="14" t="s">
        <v>33</v>
      </c>
      <c r="D19" s="16" t="s">
        <v>32</v>
      </c>
      <c r="E19" s="5"/>
      <c r="F19" s="6"/>
      <c r="G19" s="24">
        <f t="shared" ref="G19:L19" si="6">G20+G21+G22+G23+G24+G25+G26+G27</f>
        <v>2927762.2</v>
      </c>
      <c r="H19" s="24">
        <f t="shared" si="6"/>
        <v>1579344.5437400001</v>
      </c>
      <c r="I19" s="24">
        <f t="shared" si="6"/>
        <v>2809303.2</v>
      </c>
      <c r="J19" s="24">
        <f t="shared" si="6"/>
        <v>2819576.3</v>
      </c>
      <c r="K19" s="24">
        <f t="shared" si="6"/>
        <v>2938809.0000000005</v>
      </c>
      <c r="L19" s="24">
        <f t="shared" si="6"/>
        <v>2991094.7040000004</v>
      </c>
    </row>
    <row r="20" spans="3:12" ht="45" customHeight="1" x14ac:dyDescent="0.2">
      <c r="C20" s="17" t="s">
        <v>35</v>
      </c>
      <c r="D20" s="18" t="s">
        <v>34</v>
      </c>
      <c r="E20" s="43" t="s">
        <v>228</v>
      </c>
      <c r="F20" s="28"/>
      <c r="G20" s="29">
        <v>310738.7</v>
      </c>
      <c r="H20" s="29">
        <v>159538.38123999999</v>
      </c>
      <c r="I20" s="29">
        <v>315773</v>
      </c>
      <c r="J20" s="29">
        <v>318005</v>
      </c>
      <c r="K20" s="29">
        <v>320231</v>
      </c>
      <c r="L20" s="29">
        <v>342012</v>
      </c>
    </row>
    <row r="21" spans="3:12" ht="171" customHeight="1" x14ac:dyDescent="0.2">
      <c r="C21" s="17" t="s">
        <v>37</v>
      </c>
      <c r="D21" s="18" t="s">
        <v>36</v>
      </c>
      <c r="E21" s="31" t="s">
        <v>237</v>
      </c>
      <c r="F21" s="28"/>
      <c r="G21" s="29">
        <v>734408.6</v>
      </c>
      <c r="H21" s="29">
        <v>361160</v>
      </c>
      <c r="I21" s="29">
        <v>610094.1</v>
      </c>
      <c r="J21" s="29">
        <v>610094.1</v>
      </c>
      <c r="K21" s="29">
        <v>610094.1</v>
      </c>
      <c r="L21" s="29">
        <v>634497.86399999994</v>
      </c>
    </row>
    <row r="22" spans="3:12" ht="171" customHeight="1" x14ac:dyDescent="0.2">
      <c r="C22" s="17" t="s">
        <v>236</v>
      </c>
      <c r="D22" s="19" t="s">
        <v>235</v>
      </c>
      <c r="E22" s="31" t="s">
        <v>237</v>
      </c>
      <c r="F22" s="28"/>
      <c r="G22" s="29">
        <v>100000</v>
      </c>
      <c r="H22" s="29">
        <v>106180.63623</v>
      </c>
      <c r="I22" s="29">
        <v>152523.5</v>
      </c>
      <c r="J22" s="29">
        <v>152523.5</v>
      </c>
      <c r="K22" s="29">
        <v>152523.5</v>
      </c>
      <c r="L22" s="29">
        <v>158624.44</v>
      </c>
    </row>
    <row r="23" spans="3:12" ht="86.25" customHeight="1" x14ac:dyDescent="0.2">
      <c r="C23" s="17" t="s">
        <v>39</v>
      </c>
      <c r="D23" s="18" t="s">
        <v>38</v>
      </c>
      <c r="E23" s="31" t="s">
        <v>237</v>
      </c>
      <c r="F23" s="28"/>
      <c r="G23" s="29">
        <v>590066</v>
      </c>
      <c r="H23" s="29">
        <v>343808.99806000001</v>
      </c>
      <c r="I23" s="29">
        <v>685879.1</v>
      </c>
      <c r="J23" s="29">
        <v>766750.7</v>
      </c>
      <c r="K23" s="29">
        <v>836332.9</v>
      </c>
      <c r="L23" s="29">
        <v>836332.9</v>
      </c>
    </row>
    <row r="24" spans="3:12" ht="110.25" customHeight="1" x14ac:dyDescent="0.2">
      <c r="C24" s="17" t="s">
        <v>41</v>
      </c>
      <c r="D24" s="19" t="s">
        <v>40</v>
      </c>
      <c r="E24" s="31" t="s">
        <v>237</v>
      </c>
      <c r="F24" s="28"/>
      <c r="G24" s="29">
        <v>5877.5</v>
      </c>
      <c r="H24" s="29">
        <v>3736.7368499999998</v>
      </c>
      <c r="I24" s="29">
        <v>7139.9</v>
      </c>
      <c r="J24" s="29">
        <v>6642.3</v>
      </c>
      <c r="K24" s="29">
        <v>6966.3</v>
      </c>
      <c r="L24" s="29">
        <v>6966.3</v>
      </c>
    </row>
    <row r="25" spans="3:12" ht="102" x14ac:dyDescent="0.2">
      <c r="C25" s="17" t="s">
        <v>43</v>
      </c>
      <c r="D25" s="18" t="s">
        <v>42</v>
      </c>
      <c r="E25" s="31" t="s">
        <v>237</v>
      </c>
      <c r="F25" s="28"/>
      <c r="G25" s="29">
        <v>1249985.7</v>
      </c>
      <c r="H25" s="29">
        <v>592779.99708</v>
      </c>
      <c r="I25" s="29">
        <v>1135894</v>
      </c>
      <c r="J25" s="29">
        <v>1056731.2</v>
      </c>
      <c r="K25" s="29">
        <v>1108279.1000000001</v>
      </c>
      <c r="L25" s="29">
        <v>1108279.1000000001</v>
      </c>
    </row>
    <row r="26" spans="3:12" ht="102" x14ac:dyDescent="0.2">
      <c r="C26" s="17" t="s">
        <v>45</v>
      </c>
      <c r="D26" s="18" t="s">
        <v>44</v>
      </c>
      <c r="E26" s="31" t="s">
        <v>237</v>
      </c>
      <c r="F26" s="28"/>
      <c r="G26" s="29">
        <v>-118021.4</v>
      </c>
      <c r="H26" s="29">
        <v>-69736.16072</v>
      </c>
      <c r="I26" s="29">
        <v>-98000.4</v>
      </c>
      <c r="J26" s="29">
        <v>-91170.5</v>
      </c>
      <c r="K26" s="29">
        <v>-95617.9</v>
      </c>
      <c r="L26" s="29">
        <v>-95617.9</v>
      </c>
    </row>
    <row r="27" spans="3:12" ht="38.25" x14ac:dyDescent="0.2">
      <c r="C27" s="17" t="s">
        <v>47</v>
      </c>
      <c r="D27" s="18" t="s">
        <v>46</v>
      </c>
      <c r="E27" s="27" t="s">
        <v>228</v>
      </c>
      <c r="F27" s="28"/>
      <c r="G27" s="29">
        <v>54707.1</v>
      </c>
      <c r="H27" s="29">
        <v>81875.955000000002</v>
      </c>
      <c r="I27" s="29">
        <v>0</v>
      </c>
      <c r="J27" s="29">
        <v>0</v>
      </c>
      <c r="K27" s="29">
        <v>0</v>
      </c>
      <c r="L27" s="29">
        <v>0</v>
      </c>
    </row>
    <row r="28" spans="3:12" ht="25.5" x14ac:dyDescent="0.2">
      <c r="C28" s="12" t="s">
        <v>49</v>
      </c>
      <c r="D28" s="13" t="s">
        <v>48</v>
      </c>
      <c r="E28" s="30" t="s">
        <v>228</v>
      </c>
      <c r="F28" s="26"/>
      <c r="G28" s="25">
        <f t="shared" ref="G28:L28" si="7">G29+G35</f>
        <v>936765.6</v>
      </c>
      <c r="H28" s="25">
        <f t="shared" si="7"/>
        <v>538480.36875000002</v>
      </c>
      <c r="I28" s="25">
        <f t="shared" si="7"/>
        <v>937351.9</v>
      </c>
      <c r="J28" s="25">
        <f t="shared" si="7"/>
        <v>952563.8</v>
      </c>
      <c r="K28" s="25">
        <f t="shared" si="7"/>
        <v>965002.1</v>
      </c>
      <c r="L28" s="25">
        <f t="shared" si="7"/>
        <v>977440.39999999991</v>
      </c>
    </row>
    <row r="29" spans="3:12" ht="38.25" x14ac:dyDescent="0.2">
      <c r="C29" s="14" t="s">
        <v>238</v>
      </c>
      <c r="D29" s="16" t="s">
        <v>50</v>
      </c>
      <c r="E29" s="5" t="s">
        <v>228</v>
      </c>
      <c r="F29" s="6"/>
      <c r="G29" s="24">
        <f t="shared" ref="G29:L29" si="8">G30+G32+G34</f>
        <v>936765.6</v>
      </c>
      <c r="H29" s="24">
        <f t="shared" si="8"/>
        <v>538479.96441999997</v>
      </c>
      <c r="I29" s="24">
        <f t="shared" si="8"/>
        <v>937351.9</v>
      </c>
      <c r="J29" s="24">
        <f t="shared" si="8"/>
        <v>952563.8</v>
      </c>
      <c r="K29" s="24">
        <f t="shared" si="8"/>
        <v>965002.1</v>
      </c>
      <c r="L29" s="24">
        <f t="shared" si="8"/>
        <v>977440.39999999991</v>
      </c>
    </row>
    <row r="30" spans="3:12" ht="51" x14ac:dyDescent="0.2">
      <c r="C30" s="17" t="s">
        <v>239</v>
      </c>
      <c r="D30" s="18" t="s">
        <v>51</v>
      </c>
      <c r="E30" s="41" t="s">
        <v>228</v>
      </c>
      <c r="F30" s="6"/>
      <c r="G30" s="24">
        <f t="shared" ref="G30:L30" si="9">G31</f>
        <v>646676</v>
      </c>
      <c r="H30" s="24">
        <f t="shared" si="9"/>
        <v>370854.55595000001</v>
      </c>
      <c r="I30" s="24">
        <f t="shared" si="9"/>
        <v>692488.4</v>
      </c>
      <c r="J30" s="24">
        <f t="shared" si="9"/>
        <v>703726.5</v>
      </c>
      <c r="K30" s="24">
        <f t="shared" si="9"/>
        <v>712915.6</v>
      </c>
      <c r="L30" s="24">
        <f t="shared" si="9"/>
        <v>722104.6</v>
      </c>
    </row>
    <row r="31" spans="3:12" ht="51" x14ac:dyDescent="0.2">
      <c r="C31" s="14" t="s">
        <v>52</v>
      </c>
      <c r="D31" s="16" t="s">
        <v>51</v>
      </c>
      <c r="E31" s="41" t="s">
        <v>228</v>
      </c>
      <c r="F31" s="6"/>
      <c r="G31" s="24">
        <v>646676</v>
      </c>
      <c r="H31" s="24">
        <v>370854.55595000001</v>
      </c>
      <c r="I31" s="24">
        <v>692488.4</v>
      </c>
      <c r="J31" s="24">
        <v>703726.5</v>
      </c>
      <c r="K31" s="24">
        <v>712915.6</v>
      </c>
      <c r="L31" s="24">
        <v>722104.6</v>
      </c>
    </row>
    <row r="32" spans="3:12" ht="63.75" x14ac:dyDescent="0.2">
      <c r="C32" s="17" t="s">
        <v>240</v>
      </c>
      <c r="D32" s="18" t="s">
        <v>53</v>
      </c>
      <c r="E32" s="41" t="s">
        <v>228</v>
      </c>
      <c r="F32" s="6"/>
      <c r="G32" s="24">
        <f t="shared" ref="G32:L32" si="10">G33</f>
        <v>185610</v>
      </c>
      <c r="H32" s="24">
        <f t="shared" si="10"/>
        <v>173736.42592000001</v>
      </c>
      <c r="I32" s="24">
        <f t="shared" si="10"/>
        <v>244863.5</v>
      </c>
      <c r="J32" s="24">
        <f t="shared" si="10"/>
        <v>248837.3</v>
      </c>
      <c r="K32" s="24">
        <f t="shared" si="10"/>
        <v>252086.5</v>
      </c>
      <c r="L32" s="24">
        <f t="shared" si="10"/>
        <v>255335.8</v>
      </c>
    </row>
    <row r="33" spans="3:12" ht="63.75" x14ac:dyDescent="0.2">
      <c r="C33" s="14" t="s">
        <v>54</v>
      </c>
      <c r="D33" s="16" t="s">
        <v>53</v>
      </c>
      <c r="E33" s="41" t="s">
        <v>228</v>
      </c>
      <c r="F33" s="6"/>
      <c r="G33" s="24">
        <v>185610</v>
      </c>
      <c r="H33" s="24">
        <v>173736.42592000001</v>
      </c>
      <c r="I33" s="24">
        <v>244863.5</v>
      </c>
      <c r="J33" s="24">
        <v>248837.3</v>
      </c>
      <c r="K33" s="24">
        <v>252086.5</v>
      </c>
      <c r="L33" s="24">
        <v>255335.8</v>
      </c>
    </row>
    <row r="34" spans="3:12" ht="38.25" x14ac:dyDescent="0.2">
      <c r="C34" s="17" t="s">
        <v>56</v>
      </c>
      <c r="D34" s="18" t="s">
        <v>55</v>
      </c>
      <c r="E34" s="43" t="s">
        <v>228</v>
      </c>
      <c r="F34" s="28"/>
      <c r="G34" s="29">
        <v>104479.6</v>
      </c>
      <c r="H34" s="29">
        <v>-6111.0174500000003</v>
      </c>
      <c r="I34" s="29">
        <v>0</v>
      </c>
      <c r="J34" s="29">
        <v>0</v>
      </c>
      <c r="K34" s="29">
        <v>0</v>
      </c>
      <c r="L34" s="29">
        <v>0</v>
      </c>
    </row>
    <row r="35" spans="3:12" ht="25.5" x14ac:dyDescent="0.2">
      <c r="C35" s="17" t="s">
        <v>278</v>
      </c>
      <c r="D35" s="18" t="s">
        <v>279</v>
      </c>
      <c r="E35" s="43"/>
      <c r="F35" s="28"/>
      <c r="G35" s="29">
        <f t="shared" ref="G35:L35" si="11">G36</f>
        <v>0</v>
      </c>
      <c r="H35" s="29">
        <f t="shared" si="11"/>
        <v>0.40433000000000002</v>
      </c>
      <c r="I35" s="29">
        <f t="shared" si="11"/>
        <v>0</v>
      </c>
      <c r="J35" s="29">
        <f t="shared" si="11"/>
        <v>0</v>
      </c>
      <c r="K35" s="29">
        <f t="shared" si="11"/>
        <v>0</v>
      </c>
      <c r="L35" s="29">
        <f t="shared" si="11"/>
        <v>0</v>
      </c>
    </row>
    <row r="36" spans="3:12" ht="38.25" x14ac:dyDescent="0.2">
      <c r="C36" s="14" t="s">
        <v>281</v>
      </c>
      <c r="D36" s="16" t="s">
        <v>280</v>
      </c>
      <c r="E36" s="41" t="s">
        <v>228</v>
      </c>
      <c r="F36" s="6"/>
      <c r="G36" s="24">
        <v>0</v>
      </c>
      <c r="H36" s="24">
        <v>0.40433000000000002</v>
      </c>
      <c r="I36" s="24">
        <v>0</v>
      </c>
      <c r="J36" s="24">
        <v>0</v>
      </c>
      <c r="K36" s="24">
        <v>0</v>
      </c>
      <c r="L36" s="24">
        <v>0</v>
      </c>
    </row>
    <row r="37" spans="3:12" ht="25.5" x14ac:dyDescent="0.2">
      <c r="C37" s="12" t="s">
        <v>58</v>
      </c>
      <c r="D37" s="13" t="s">
        <v>57</v>
      </c>
      <c r="E37" s="30" t="s">
        <v>228</v>
      </c>
      <c r="F37" s="26"/>
      <c r="G37" s="25">
        <f t="shared" ref="G37:L37" si="12">G38+G41+G44</f>
        <v>16536900.199999999</v>
      </c>
      <c r="H37" s="25">
        <f t="shared" si="12"/>
        <v>8436103.9518100005</v>
      </c>
      <c r="I37" s="25">
        <f t="shared" si="12"/>
        <v>19225830.5</v>
      </c>
      <c r="J37" s="25">
        <f t="shared" si="12"/>
        <v>21919633.399999999</v>
      </c>
      <c r="K37" s="25">
        <f t="shared" si="12"/>
        <v>24921505.5</v>
      </c>
      <c r="L37" s="25">
        <f t="shared" si="12"/>
        <v>25292482.899999999</v>
      </c>
    </row>
    <row r="38" spans="3:12" ht="25.5" x14ac:dyDescent="0.2">
      <c r="C38" s="17" t="s">
        <v>60</v>
      </c>
      <c r="D38" s="18" t="s">
        <v>59</v>
      </c>
      <c r="E38" s="27" t="s">
        <v>228</v>
      </c>
      <c r="F38" s="28"/>
      <c r="G38" s="29">
        <f t="shared" ref="G38:L38" si="13">G39+G40</f>
        <v>15384014.5</v>
      </c>
      <c r="H38" s="29">
        <f t="shared" si="13"/>
        <v>8149854.4524099994</v>
      </c>
      <c r="I38" s="29">
        <f t="shared" si="13"/>
        <v>18133441.5</v>
      </c>
      <c r="J38" s="29">
        <f t="shared" si="13"/>
        <v>20743705.399999999</v>
      </c>
      <c r="K38" s="29">
        <f t="shared" si="13"/>
        <v>23670716.5</v>
      </c>
      <c r="L38" s="29">
        <f t="shared" si="13"/>
        <v>24004208.899999999</v>
      </c>
    </row>
    <row r="39" spans="3:12" ht="38.25" x14ac:dyDescent="0.2">
      <c r="C39" s="14" t="s">
        <v>62</v>
      </c>
      <c r="D39" s="16" t="s">
        <v>61</v>
      </c>
      <c r="E39" s="5" t="s">
        <v>228</v>
      </c>
      <c r="F39" s="6"/>
      <c r="G39" s="24">
        <v>6488858.7000000002</v>
      </c>
      <c r="H39" s="24">
        <v>2756768.58085</v>
      </c>
      <c r="I39" s="24">
        <v>5340353.0999999996</v>
      </c>
      <c r="J39" s="24">
        <v>6739412.9000000004</v>
      </c>
      <c r="K39" s="24">
        <v>7455220</v>
      </c>
      <c r="L39" s="24">
        <v>7788712.2999999998</v>
      </c>
    </row>
    <row r="40" spans="3:12" ht="38.25" x14ac:dyDescent="0.2">
      <c r="C40" s="14" t="s">
        <v>64</v>
      </c>
      <c r="D40" s="16" t="s">
        <v>63</v>
      </c>
      <c r="E40" s="5" t="s">
        <v>228</v>
      </c>
      <c r="F40" s="6"/>
      <c r="G40" s="24">
        <v>8895155.8000000007</v>
      </c>
      <c r="H40" s="24">
        <v>5393085.8715599999</v>
      </c>
      <c r="I40" s="24">
        <v>12793088.4</v>
      </c>
      <c r="J40" s="24">
        <v>14004292.5</v>
      </c>
      <c r="K40" s="24">
        <v>16215496.5</v>
      </c>
      <c r="L40" s="24">
        <v>16215496.6</v>
      </c>
    </row>
    <row r="41" spans="3:12" ht="25.5" x14ac:dyDescent="0.2">
      <c r="C41" s="17" t="s">
        <v>66</v>
      </c>
      <c r="D41" s="18" t="s">
        <v>65</v>
      </c>
      <c r="E41" s="27" t="s">
        <v>228</v>
      </c>
      <c r="F41" s="28"/>
      <c r="G41" s="29">
        <f t="shared" ref="G41:L41" si="14">G42+G43</f>
        <v>1151625.7</v>
      </c>
      <c r="H41" s="29">
        <f t="shared" si="14"/>
        <v>285629.99362000002</v>
      </c>
      <c r="I41" s="29">
        <f t="shared" si="14"/>
        <v>1091093</v>
      </c>
      <c r="J41" s="29">
        <f t="shared" si="14"/>
        <v>1174628</v>
      </c>
      <c r="K41" s="29">
        <f t="shared" si="14"/>
        <v>1249489</v>
      </c>
      <c r="L41" s="29">
        <f t="shared" si="14"/>
        <v>1286974</v>
      </c>
    </row>
    <row r="42" spans="3:12" ht="25.5" x14ac:dyDescent="0.2">
      <c r="C42" s="14" t="s">
        <v>68</v>
      </c>
      <c r="D42" s="16" t="s">
        <v>67</v>
      </c>
      <c r="E42" s="5" t="s">
        <v>228</v>
      </c>
      <c r="F42" s="6"/>
      <c r="G42" s="24">
        <v>339925.7</v>
      </c>
      <c r="H42" s="24">
        <v>181705.26391000001</v>
      </c>
      <c r="I42" s="24">
        <v>300788</v>
      </c>
      <c r="J42" s="24">
        <v>314323</v>
      </c>
      <c r="K42" s="24">
        <v>326896</v>
      </c>
      <c r="L42" s="24">
        <v>336703</v>
      </c>
    </row>
    <row r="43" spans="3:12" ht="25.5" x14ac:dyDescent="0.2">
      <c r="C43" s="14" t="s">
        <v>70</v>
      </c>
      <c r="D43" s="16" t="s">
        <v>69</v>
      </c>
      <c r="E43" s="5" t="s">
        <v>228</v>
      </c>
      <c r="F43" s="6"/>
      <c r="G43" s="24">
        <v>811700</v>
      </c>
      <c r="H43" s="24">
        <v>103924.72971</v>
      </c>
      <c r="I43" s="24">
        <v>790305</v>
      </c>
      <c r="J43" s="24">
        <v>860305</v>
      </c>
      <c r="K43" s="24">
        <v>922593</v>
      </c>
      <c r="L43" s="24">
        <v>950271</v>
      </c>
    </row>
    <row r="44" spans="3:12" ht="25.5" x14ac:dyDescent="0.2">
      <c r="C44" s="17" t="s">
        <v>72</v>
      </c>
      <c r="D44" s="18" t="s">
        <v>71</v>
      </c>
      <c r="E44" s="27" t="s">
        <v>228</v>
      </c>
      <c r="F44" s="28"/>
      <c r="G44" s="29">
        <v>1260</v>
      </c>
      <c r="H44" s="29">
        <v>619.50577999999996</v>
      </c>
      <c r="I44" s="29">
        <v>1296</v>
      </c>
      <c r="J44" s="29">
        <v>1300</v>
      </c>
      <c r="K44" s="29">
        <v>1300</v>
      </c>
      <c r="L44" s="29">
        <v>1300</v>
      </c>
    </row>
    <row r="45" spans="3:12" ht="25.5" x14ac:dyDescent="0.2">
      <c r="C45" s="12" t="s">
        <v>74</v>
      </c>
      <c r="D45" s="13" t="s">
        <v>73</v>
      </c>
      <c r="E45" s="30" t="s">
        <v>228</v>
      </c>
      <c r="F45" s="26"/>
      <c r="G45" s="25">
        <f t="shared" ref="G45:L45" si="15">G46+G50</f>
        <v>311135.90000000002</v>
      </c>
      <c r="H45" s="25">
        <f t="shared" si="15"/>
        <v>212300.40164</v>
      </c>
      <c r="I45" s="25">
        <f t="shared" si="15"/>
        <v>390432</v>
      </c>
      <c r="J45" s="25">
        <f t="shared" si="15"/>
        <v>409936</v>
      </c>
      <c r="K45" s="25">
        <f t="shared" si="15"/>
        <v>430482</v>
      </c>
      <c r="L45" s="25">
        <f t="shared" si="15"/>
        <v>430487</v>
      </c>
    </row>
    <row r="46" spans="3:12" ht="25.5" x14ac:dyDescent="0.2">
      <c r="C46" s="17" t="s">
        <v>76</v>
      </c>
      <c r="D46" s="18" t="s">
        <v>75</v>
      </c>
      <c r="E46" s="5" t="s">
        <v>228</v>
      </c>
      <c r="F46" s="6"/>
      <c r="G46" s="24">
        <f t="shared" ref="G46:L46" si="16">G47+G48+G49</f>
        <v>308395.90000000002</v>
      </c>
      <c r="H46" s="24">
        <f t="shared" si="16"/>
        <v>212042.43486000001</v>
      </c>
      <c r="I46" s="24">
        <f t="shared" si="16"/>
        <v>386606</v>
      </c>
      <c r="J46" s="24">
        <f t="shared" si="16"/>
        <v>406106</v>
      </c>
      <c r="K46" s="24">
        <f t="shared" si="16"/>
        <v>426647</v>
      </c>
      <c r="L46" s="24">
        <f t="shared" si="16"/>
        <v>426647</v>
      </c>
    </row>
    <row r="47" spans="3:12" ht="38.25" x14ac:dyDescent="0.2">
      <c r="C47" s="14" t="s">
        <v>78</v>
      </c>
      <c r="D47" s="16" t="s">
        <v>77</v>
      </c>
      <c r="E47" s="5" t="s">
        <v>228</v>
      </c>
      <c r="F47" s="6"/>
      <c r="G47" s="24">
        <v>73495.8</v>
      </c>
      <c r="H47" s="24">
        <v>38766.251049999999</v>
      </c>
      <c r="I47" s="24">
        <v>65435</v>
      </c>
      <c r="J47" s="24">
        <v>67500</v>
      </c>
      <c r="K47" s="24">
        <v>67500</v>
      </c>
      <c r="L47" s="24">
        <v>67500</v>
      </c>
    </row>
    <row r="48" spans="3:12" ht="38.25" x14ac:dyDescent="0.2">
      <c r="C48" s="14" t="s">
        <v>80</v>
      </c>
      <c r="D48" s="16" t="s">
        <v>79</v>
      </c>
      <c r="E48" s="5" t="s">
        <v>228</v>
      </c>
      <c r="F48" s="6"/>
      <c r="G48" s="24">
        <v>64184.800000000003</v>
      </c>
      <c r="H48" s="24">
        <v>60801.877200000003</v>
      </c>
      <c r="I48" s="24">
        <v>94841</v>
      </c>
      <c r="J48" s="24">
        <v>95100</v>
      </c>
      <c r="K48" s="24">
        <v>95100</v>
      </c>
      <c r="L48" s="24">
        <v>95100</v>
      </c>
    </row>
    <row r="49" spans="3:15" ht="25.5" x14ac:dyDescent="0.2">
      <c r="C49" s="14" t="s">
        <v>242</v>
      </c>
      <c r="D49" s="16" t="s">
        <v>241</v>
      </c>
      <c r="E49" s="5" t="s">
        <v>228</v>
      </c>
      <c r="F49" s="6"/>
      <c r="G49" s="24">
        <v>170715.3</v>
      </c>
      <c r="H49" s="24">
        <v>112474.30661</v>
      </c>
      <c r="I49" s="24">
        <v>226330</v>
      </c>
      <c r="J49" s="24">
        <v>243506</v>
      </c>
      <c r="K49" s="24">
        <v>264047</v>
      </c>
      <c r="L49" s="24">
        <v>264047</v>
      </c>
    </row>
    <row r="50" spans="3:15" ht="51" x14ac:dyDescent="0.2">
      <c r="C50" s="17" t="s">
        <v>82</v>
      </c>
      <c r="D50" s="18" t="s">
        <v>81</v>
      </c>
      <c r="E50" s="5" t="s">
        <v>228</v>
      </c>
      <c r="F50" s="6"/>
      <c r="G50" s="24">
        <f t="shared" ref="G50:L50" si="17">G51+G52</f>
        <v>2740</v>
      </c>
      <c r="H50" s="24">
        <f t="shared" si="17"/>
        <v>257.96678000000003</v>
      </c>
      <c r="I50" s="24">
        <f t="shared" si="17"/>
        <v>3826</v>
      </c>
      <c r="J50" s="24">
        <f t="shared" si="17"/>
        <v>3830</v>
      </c>
      <c r="K50" s="24">
        <f t="shared" si="17"/>
        <v>3835</v>
      </c>
      <c r="L50" s="24">
        <f t="shared" si="17"/>
        <v>3840</v>
      </c>
    </row>
    <row r="51" spans="3:15" ht="25.5" x14ac:dyDescent="0.2">
      <c r="C51" s="14" t="s">
        <v>84</v>
      </c>
      <c r="D51" s="16" t="s">
        <v>83</v>
      </c>
      <c r="E51" s="5" t="s">
        <v>228</v>
      </c>
      <c r="F51" s="6"/>
      <c r="G51" s="24">
        <v>2600</v>
      </c>
      <c r="H51" s="24">
        <v>228.96</v>
      </c>
      <c r="I51" s="24">
        <v>3630.5109489051092</v>
      </c>
      <c r="J51" s="24">
        <v>3634.3</v>
      </c>
      <c r="K51" s="24">
        <v>3639.1</v>
      </c>
      <c r="L51" s="24">
        <v>3643.8</v>
      </c>
    </row>
    <row r="52" spans="3:15" ht="38.25" x14ac:dyDescent="0.2">
      <c r="C52" s="14" t="s">
        <v>86</v>
      </c>
      <c r="D52" s="16" t="s">
        <v>85</v>
      </c>
      <c r="E52" s="5" t="s">
        <v>228</v>
      </c>
      <c r="F52" s="6"/>
      <c r="G52" s="24">
        <v>140</v>
      </c>
      <c r="H52" s="24">
        <v>29.006779999999999</v>
      </c>
      <c r="I52" s="24">
        <v>195.48905109489078</v>
      </c>
      <c r="J52" s="24">
        <v>195.7</v>
      </c>
      <c r="K52" s="24">
        <v>195.9</v>
      </c>
      <c r="L52" s="24">
        <v>196.2</v>
      </c>
    </row>
    <row r="53" spans="3:15" ht="25.5" x14ac:dyDescent="0.2">
      <c r="C53" s="12" t="s">
        <v>88</v>
      </c>
      <c r="D53" s="13" t="s">
        <v>87</v>
      </c>
      <c r="E53" s="26"/>
      <c r="F53" s="26"/>
      <c r="G53" s="25">
        <f t="shared" ref="G53:L53" si="18">G54+G56+G57</f>
        <v>180353.59999999998</v>
      </c>
      <c r="H53" s="25">
        <f t="shared" si="18"/>
        <v>65953.482239999983</v>
      </c>
      <c r="I53" s="25">
        <f t="shared" si="18"/>
        <v>145460</v>
      </c>
      <c r="J53" s="25">
        <f t="shared" si="18"/>
        <v>149453.40000000002</v>
      </c>
      <c r="K53" s="25">
        <f t="shared" si="18"/>
        <v>160220.38880000002</v>
      </c>
      <c r="L53" s="25">
        <f t="shared" si="18"/>
        <v>164298.06806799999</v>
      </c>
    </row>
    <row r="54" spans="3:15" ht="51" x14ac:dyDescent="0.2">
      <c r="C54" s="35" t="s">
        <v>286</v>
      </c>
      <c r="D54" s="35" t="s">
        <v>249</v>
      </c>
      <c r="E54" s="28"/>
      <c r="F54" s="28"/>
      <c r="G54" s="29">
        <f t="shared" ref="G54:L54" si="19">G55</f>
        <v>15</v>
      </c>
      <c r="H54" s="29">
        <f t="shared" si="19"/>
        <v>9.2250899999999998</v>
      </c>
      <c r="I54" s="29">
        <f t="shared" si="19"/>
        <v>15</v>
      </c>
      <c r="J54" s="29">
        <f t="shared" si="19"/>
        <v>15.7</v>
      </c>
      <c r="K54" s="29">
        <f t="shared" si="19"/>
        <v>16.399999999999999</v>
      </c>
      <c r="L54" s="29">
        <f t="shared" si="19"/>
        <v>17.100000000000001</v>
      </c>
    </row>
    <row r="55" spans="3:15" ht="38.25" x14ac:dyDescent="0.2">
      <c r="C55" s="32" t="s">
        <v>285</v>
      </c>
      <c r="D55" s="33" t="s">
        <v>250</v>
      </c>
      <c r="E55" s="48" t="s">
        <v>284</v>
      </c>
      <c r="F55" s="6"/>
      <c r="G55" s="24">
        <v>15</v>
      </c>
      <c r="H55" s="24">
        <v>9.2250899999999998</v>
      </c>
      <c r="I55" s="24">
        <v>15</v>
      </c>
      <c r="J55" s="24">
        <v>15.7</v>
      </c>
      <c r="K55" s="24">
        <v>16.399999999999999</v>
      </c>
      <c r="L55" s="24">
        <v>17.100000000000001</v>
      </c>
    </row>
    <row r="56" spans="3:15" ht="102" x14ac:dyDescent="0.2">
      <c r="C56" s="17" t="s">
        <v>288</v>
      </c>
      <c r="D56" s="18" t="s">
        <v>89</v>
      </c>
      <c r="E56" s="49" t="s">
        <v>287</v>
      </c>
      <c r="F56" s="6"/>
      <c r="G56" s="24">
        <v>1334.6</v>
      </c>
      <c r="H56" s="24">
        <v>2119.6999999999998</v>
      </c>
      <c r="I56" s="24">
        <v>4000</v>
      </c>
      <c r="J56" s="24">
        <v>4192</v>
      </c>
      <c r="K56" s="24">
        <v>4380.6400000000003</v>
      </c>
      <c r="L56" s="24">
        <v>4569</v>
      </c>
    </row>
    <row r="57" spans="3:15" ht="51" x14ac:dyDescent="0.2">
      <c r="C57" s="14" t="s">
        <v>91</v>
      </c>
      <c r="D57" s="16" t="s">
        <v>90</v>
      </c>
      <c r="E57" s="6"/>
      <c r="F57" s="6"/>
      <c r="G57" s="24">
        <f t="shared" ref="G57:L57" si="20">G58+G59+G60+G62+G63+G64+G65+G66+G69+G71+G73+G74+G75+G76</f>
        <v>179003.99999999997</v>
      </c>
      <c r="H57" s="24">
        <f t="shared" si="20"/>
        <v>63824.557149999986</v>
      </c>
      <c r="I57" s="24">
        <f t="shared" si="20"/>
        <v>141445</v>
      </c>
      <c r="J57" s="24">
        <f t="shared" si="20"/>
        <v>145245.70000000001</v>
      </c>
      <c r="K57" s="24">
        <f t="shared" si="20"/>
        <v>155823.34880000001</v>
      </c>
      <c r="L57" s="24">
        <f t="shared" si="20"/>
        <v>159711.96806799999</v>
      </c>
      <c r="O57" s="36"/>
    </row>
    <row r="58" spans="3:15" ht="112.5" customHeight="1" x14ac:dyDescent="0.2">
      <c r="C58" s="34" t="s">
        <v>289</v>
      </c>
      <c r="D58" s="35" t="s">
        <v>247</v>
      </c>
      <c r="E58" s="50" t="s">
        <v>284</v>
      </c>
      <c r="F58" s="28"/>
      <c r="G58" s="29">
        <v>500</v>
      </c>
      <c r="H58" s="29">
        <v>137.92400000000001</v>
      </c>
      <c r="I58" s="29">
        <v>250</v>
      </c>
      <c r="J58" s="29">
        <v>262</v>
      </c>
      <c r="K58" s="29">
        <v>273.79000000000002</v>
      </c>
      <c r="L58" s="29">
        <v>285.60000000000002</v>
      </c>
    </row>
    <row r="59" spans="3:15" ht="51" x14ac:dyDescent="0.2">
      <c r="C59" s="17" t="s">
        <v>291</v>
      </c>
      <c r="D59" s="18" t="s">
        <v>92</v>
      </c>
      <c r="E59" s="41" t="s">
        <v>290</v>
      </c>
      <c r="F59" s="6"/>
      <c r="G59" s="24">
        <v>82000</v>
      </c>
      <c r="H59" s="24">
        <v>28203.187999999998</v>
      </c>
      <c r="I59" s="24">
        <v>65000</v>
      </c>
      <c r="J59" s="24">
        <v>68120</v>
      </c>
      <c r="K59" s="24">
        <v>71185.399999999994</v>
      </c>
      <c r="L59" s="24">
        <v>74246.372199999983</v>
      </c>
    </row>
    <row r="60" spans="3:15" ht="89.25" x14ac:dyDescent="0.2">
      <c r="C60" s="17" t="s">
        <v>94</v>
      </c>
      <c r="D60" s="18" t="s">
        <v>93</v>
      </c>
      <c r="E60" s="6"/>
      <c r="F60" s="6"/>
      <c r="G60" s="24">
        <f t="shared" ref="G60:L60" si="21">G61</f>
        <v>72664</v>
      </c>
      <c r="H60" s="24">
        <f t="shared" si="21"/>
        <v>21786.25</v>
      </c>
      <c r="I60" s="24">
        <f t="shared" si="21"/>
        <v>49683</v>
      </c>
      <c r="J60" s="24">
        <f t="shared" si="21"/>
        <v>47620.7</v>
      </c>
      <c r="K60" s="24">
        <f t="shared" si="21"/>
        <v>50004.9</v>
      </c>
      <c r="L60" s="24">
        <f t="shared" si="21"/>
        <v>49103.4</v>
      </c>
    </row>
    <row r="61" spans="3:15" ht="102" x14ac:dyDescent="0.2">
      <c r="C61" s="14" t="s">
        <v>96</v>
      </c>
      <c r="D61" s="16" t="s">
        <v>95</v>
      </c>
      <c r="E61" s="41" t="s">
        <v>293</v>
      </c>
      <c r="F61" s="6"/>
      <c r="G61" s="23">
        <v>72664</v>
      </c>
      <c r="H61" s="24">
        <v>21786.25</v>
      </c>
      <c r="I61" s="24">
        <v>49683</v>
      </c>
      <c r="J61" s="24">
        <v>47620.7</v>
      </c>
      <c r="K61" s="24">
        <v>50004.9</v>
      </c>
      <c r="L61" s="24">
        <v>49103.4</v>
      </c>
    </row>
    <row r="62" spans="3:15" ht="38.25" x14ac:dyDescent="0.2">
      <c r="C62" s="17" t="s">
        <v>294</v>
      </c>
      <c r="D62" s="18" t="s">
        <v>97</v>
      </c>
      <c r="E62" s="54" t="s">
        <v>287</v>
      </c>
      <c r="F62" s="51"/>
      <c r="G62" s="47">
        <v>2516.9</v>
      </c>
      <c r="H62" s="47">
        <v>1481.05117</v>
      </c>
      <c r="I62" s="47">
        <v>2900</v>
      </c>
      <c r="J62" s="47">
        <v>3039.2</v>
      </c>
      <c r="K62" s="47">
        <v>3175.9639999999995</v>
      </c>
      <c r="L62" s="47">
        <v>3312.5</v>
      </c>
    </row>
    <row r="63" spans="3:15" ht="89.25" x14ac:dyDescent="0.2">
      <c r="C63" s="34" t="s">
        <v>296</v>
      </c>
      <c r="D63" s="35" t="s">
        <v>248</v>
      </c>
      <c r="E63" s="55" t="s">
        <v>295</v>
      </c>
      <c r="F63" s="44"/>
      <c r="G63" s="45">
        <v>187.2</v>
      </c>
      <c r="H63" s="45">
        <v>96.4</v>
      </c>
      <c r="I63" s="45">
        <v>200</v>
      </c>
      <c r="J63" s="45">
        <v>209.6</v>
      </c>
      <c r="K63" s="45">
        <v>219</v>
      </c>
      <c r="L63" s="45">
        <v>228.5</v>
      </c>
    </row>
    <row r="64" spans="3:15" ht="51" x14ac:dyDescent="0.2">
      <c r="C64" s="34" t="s">
        <v>297</v>
      </c>
      <c r="D64" s="35" t="s">
        <v>98</v>
      </c>
      <c r="E64" s="55" t="s">
        <v>295</v>
      </c>
      <c r="F64" s="46"/>
      <c r="G64" s="47">
        <v>4</v>
      </c>
      <c r="H64" s="47">
        <v>4</v>
      </c>
      <c r="I64" s="47">
        <v>4</v>
      </c>
      <c r="J64" s="47">
        <v>4.2</v>
      </c>
      <c r="K64" s="47">
        <v>4.4000000000000004</v>
      </c>
      <c r="L64" s="47">
        <v>4.5999999999999996</v>
      </c>
    </row>
    <row r="65" spans="3:12" ht="114.75" x14ac:dyDescent="0.2">
      <c r="C65" s="34" t="s">
        <v>283</v>
      </c>
      <c r="D65" s="35" t="s">
        <v>99</v>
      </c>
      <c r="E65" s="63" t="s">
        <v>282</v>
      </c>
      <c r="F65" s="46"/>
      <c r="G65" s="47">
        <v>326.10000000000002</v>
      </c>
      <c r="H65" s="47">
        <v>153.09997999999999</v>
      </c>
      <c r="I65" s="47">
        <v>200</v>
      </c>
      <c r="J65" s="47">
        <v>209.6</v>
      </c>
      <c r="K65" s="47">
        <v>219.03200000000001</v>
      </c>
      <c r="L65" s="47">
        <v>228.5</v>
      </c>
    </row>
    <row r="66" spans="3:12" ht="102" x14ac:dyDescent="0.2">
      <c r="C66" s="17" t="s">
        <v>101</v>
      </c>
      <c r="D66" s="18" t="s">
        <v>100</v>
      </c>
      <c r="E66" s="28"/>
      <c r="F66" s="28"/>
      <c r="G66" s="29">
        <f t="shared" ref="G66:L66" si="22">G67+G68</f>
        <v>9093.7999999999993</v>
      </c>
      <c r="H66" s="29">
        <f t="shared" si="22"/>
        <v>5138.0940000000001</v>
      </c>
      <c r="I66" s="29">
        <f t="shared" si="22"/>
        <v>11330</v>
      </c>
      <c r="J66" s="29">
        <f t="shared" si="22"/>
        <v>11873.8</v>
      </c>
      <c r="K66" s="29">
        <f t="shared" si="22"/>
        <v>12408.162799999998</v>
      </c>
      <c r="L66" s="29">
        <f t="shared" si="22"/>
        <v>12941.695867999997</v>
      </c>
    </row>
    <row r="67" spans="3:12" ht="120" customHeight="1" x14ac:dyDescent="0.2">
      <c r="C67" s="14" t="s">
        <v>298</v>
      </c>
      <c r="D67" s="16" t="s">
        <v>246</v>
      </c>
      <c r="E67" s="48" t="s">
        <v>287</v>
      </c>
      <c r="F67" s="6"/>
      <c r="G67" s="24">
        <v>0</v>
      </c>
      <c r="H67" s="24">
        <v>170.8</v>
      </c>
      <c r="I67" s="24">
        <v>230</v>
      </c>
      <c r="J67" s="24">
        <v>241</v>
      </c>
      <c r="K67" s="24">
        <v>251.88679999999999</v>
      </c>
      <c r="L67" s="24">
        <v>262.7</v>
      </c>
    </row>
    <row r="68" spans="3:12" ht="219" customHeight="1" x14ac:dyDescent="0.2">
      <c r="C68" s="14" t="s">
        <v>300</v>
      </c>
      <c r="D68" s="15" t="s">
        <v>102</v>
      </c>
      <c r="E68" s="41" t="s">
        <v>299</v>
      </c>
      <c r="F68" s="6"/>
      <c r="G68" s="24">
        <v>9093.7999999999993</v>
      </c>
      <c r="H68" s="24">
        <v>4967.2939999999999</v>
      </c>
      <c r="I68" s="24">
        <v>11100</v>
      </c>
      <c r="J68" s="24">
        <v>11632.8</v>
      </c>
      <c r="K68" s="24">
        <v>12156.275999999998</v>
      </c>
      <c r="L68" s="24">
        <v>12678.995867999996</v>
      </c>
    </row>
    <row r="69" spans="3:12" ht="89.25" x14ac:dyDescent="0.2">
      <c r="C69" s="17" t="s">
        <v>104</v>
      </c>
      <c r="D69" s="18" t="s">
        <v>103</v>
      </c>
      <c r="E69" s="28"/>
      <c r="F69" s="28"/>
      <c r="G69" s="29">
        <f t="shared" ref="G69:L69" si="23">G70</f>
        <v>9600</v>
      </c>
      <c r="H69" s="29">
        <f t="shared" si="23"/>
        <v>5415.6</v>
      </c>
      <c r="I69" s="29">
        <f t="shared" si="23"/>
        <v>9600</v>
      </c>
      <c r="J69" s="29">
        <f t="shared" si="23"/>
        <v>11600</v>
      </c>
      <c r="K69" s="29">
        <f t="shared" si="23"/>
        <v>16600</v>
      </c>
      <c r="L69" s="29">
        <f t="shared" si="23"/>
        <v>17600</v>
      </c>
    </row>
    <row r="70" spans="3:12" ht="127.5" x14ac:dyDescent="0.2">
      <c r="C70" s="14" t="s">
        <v>302</v>
      </c>
      <c r="D70" s="15" t="s">
        <v>105</v>
      </c>
      <c r="E70" s="20" t="s">
        <v>301</v>
      </c>
      <c r="F70" s="6"/>
      <c r="G70" s="24">
        <v>9600</v>
      </c>
      <c r="H70" s="24">
        <v>5415.6</v>
      </c>
      <c r="I70" s="24">
        <v>9600</v>
      </c>
      <c r="J70" s="24">
        <v>11600</v>
      </c>
      <c r="K70" s="24">
        <v>16600</v>
      </c>
      <c r="L70" s="24">
        <v>17600</v>
      </c>
    </row>
    <row r="71" spans="3:12" ht="89.25" x14ac:dyDescent="0.2">
      <c r="C71" s="17" t="s">
        <v>303</v>
      </c>
      <c r="D71" s="19" t="s">
        <v>244</v>
      </c>
      <c r="E71" s="28"/>
      <c r="F71" s="28"/>
      <c r="G71" s="29">
        <f t="shared" ref="G71:L71" si="24">G72</f>
        <v>149.80000000000001</v>
      </c>
      <c r="H71" s="29">
        <f t="shared" si="24"/>
        <v>195.45</v>
      </c>
      <c r="I71" s="29">
        <f t="shared" si="24"/>
        <v>320</v>
      </c>
      <c r="J71" s="29">
        <f t="shared" si="24"/>
        <v>320</v>
      </c>
      <c r="K71" s="29">
        <f t="shared" si="24"/>
        <v>320</v>
      </c>
      <c r="L71" s="29">
        <f t="shared" si="24"/>
        <v>320</v>
      </c>
    </row>
    <row r="72" spans="3:12" ht="114.75" x14ac:dyDescent="0.2">
      <c r="C72" s="14" t="s">
        <v>304</v>
      </c>
      <c r="D72" s="15" t="s">
        <v>245</v>
      </c>
      <c r="E72" s="20" t="s">
        <v>292</v>
      </c>
      <c r="F72" s="6"/>
      <c r="G72" s="24">
        <v>149.80000000000001</v>
      </c>
      <c r="H72" s="24">
        <v>195.45</v>
      </c>
      <c r="I72" s="24">
        <v>320</v>
      </c>
      <c r="J72" s="24">
        <v>320</v>
      </c>
      <c r="K72" s="24">
        <v>320</v>
      </c>
      <c r="L72" s="24">
        <v>320</v>
      </c>
    </row>
    <row r="73" spans="3:12" s="66" customFormat="1" ht="63.75" x14ac:dyDescent="0.2">
      <c r="C73" s="67" t="s">
        <v>306</v>
      </c>
      <c r="D73" s="68" t="s">
        <v>243</v>
      </c>
      <c r="E73" s="69" t="s">
        <v>305</v>
      </c>
      <c r="F73" s="70"/>
      <c r="G73" s="71">
        <v>728.4</v>
      </c>
      <c r="H73" s="71">
        <v>330</v>
      </c>
      <c r="I73" s="71">
        <v>602</v>
      </c>
      <c r="J73" s="71">
        <v>602</v>
      </c>
      <c r="K73" s="71">
        <v>0</v>
      </c>
      <c r="L73" s="71">
        <v>0</v>
      </c>
    </row>
    <row r="74" spans="3:12" ht="102" x14ac:dyDescent="0.2">
      <c r="C74" s="14" t="s">
        <v>308</v>
      </c>
      <c r="D74" s="15" t="s">
        <v>106</v>
      </c>
      <c r="E74" s="41" t="s">
        <v>307</v>
      </c>
      <c r="F74" s="6"/>
      <c r="G74" s="24">
        <v>613.79999999999995</v>
      </c>
      <c r="H74" s="24">
        <v>556</v>
      </c>
      <c r="I74" s="24">
        <v>700</v>
      </c>
      <c r="J74" s="24">
        <v>700</v>
      </c>
      <c r="K74" s="24">
        <v>700</v>
      </c>
      <c r="L74" s="24">
        <v>700</v>
      </c>
    </row>
    <row r="75" spans="3:12" ht="114.75" x14ac:dyDescent="0.2">
      <c r="C75" s="14" t="s">
        <v>309</v>
      </c>
      <c r="D75" s="15" t="s">
        <v>107</v>
      </c>
      <c r="E75" s="41" t="s">
        <v>307</v>
      </c>
      <c r="F75" s="6"/>
      <c r="G75" s="24">
        <v>74.599999999999994</v>
      </c>
      <c r="H75" s="24">
        <v>27.5</v>
      </c>
      <c r="I75" s="72">
        <v>60</v>
      </c>
      <c r="J75" s="24">
        <v>60</v>
      </c>
      <c r="K75" s="24">
        <v>60</v>
      </c>
      <c r="L75" s="24">
        <v>60</v>
      </c>
    </row>
    <row r="76" spans="3:12" ht="76.5" x14ac:dyDescent="0.2">
      <c r="C76" s="14" t="s">
        <v>310</v>
      </c>
      <c r="D76" s="16" t="s">
        <v>108</v>
      </c>
      <c r="E76" s="41" t="s">
        <v>299</v>
      </c>
      <c r="F76" s="6"/>
      <c r="G76" s="24">
        <v>545.4</v>
      </c>
      <c r="H76" s="24">
        <v>300</v>
      </c>
      <c r="I76" s="24">
        <v>596</v>
      </c>
      <c r="J76" s="24">
        <v>624.6</v>
      </c>
      <c r="K76" s="24">
        <v>652.70000000000005</v>
      </c>
      <c r="L76" s="24">
        <v>680.8</v>
      </c>
    </row>
    <row r="77" spans="3:12" ht="38.25" x14ac:dyDescent="0.2">
      <c r="C77" s="12" t="s">
        <v>311</v>
      </c>
      <c r="D77" s="13" t="s">
        <v>109</v>
      </c>
      <c r="E77" s="41" t="s">
        <v>284</v>
      </c>
      <c r="F77" s="6"/>
      <c r="G77" s="24">
        <v>0</v>
      </c>
      <c r="H77" s="24">
        <v>1.4663900000000001</v>
      </c>
      <c r="I77" s="24">
        <v>0</v>
      </c>
      <c r="J77" s="24">
        <v>0</v>
      </c>
      <c r="K77" s="24">
        <v>0</v>
      </c>
      <c r="L77" s="24">
        <v>0</v>
      </c>
    </row>
    <row r="78" spans="3:12" ht="38.25" x14ac:dyDescent="0.2">
      <c r="C78" s="12" t="s">
        <v>111</v>
      </c>
      <c r="D78" s="13" t="s">
        <v>110</v>
      </c>
      <c r="E78" s="26"/>
      <c r="F78" s="26"/>
      <c r="G78" s="25">
        <f t="shared" ref="G78:L78" si="25">G79+G81+G83+G88+G90+G93</f>
        <v>72202.5</v>
      </c>
      <c r="H78" s="25">
        <f t="shared" si="25"/>
        <v>28504.817080000001</v>
      </c>
      <c r="I78" s="25">
        <f t="shared" si="25"/>
        <v>62750.9</v>
      </c>
      <c r="J78" s="25">
        <f t="shared" si="25"/>
        <v>63958.100000000013</v>
      </c>
      <c r="K78" s="25">
        <f t="shared" si="25"/>
        <v>65553.900000000009</v>
      </c>
      <c r="L78" s="25">
        <f t="shared" si="25"/>
        <v>67229.699999999983</v>
      </c>
    </row>
    <row r="79" spans="3:12" ht="59.25" customHeight="1" x14ac:dyDescent="0.2">
      <c r="C79" s="17" t="s">
        <v>113</v>
      </c>
      <c r="D79" s="18" t="s">
        <v>112</v>
      </c>
      <c r="E79" s="58"/>
      <c r="F79" s="6"/>
      <c r="G79" s="24">
        <f t="shared" ref="G79:L79" si="26">G80</f>
        <v>200</v>
      </c>
      <c r="H79" s="24">
        <f t="shared" si="26"/>
        <v>0</v>
      </c>
      <c r="I79" s="24">
        <f t="shared" si="26"/>
        <v>1600</v>
      </c>
      <c r="J79" s="24">
        <f t="shared" si="26"/>
        <v>1680</v>
      </c>
      <c r="K79" s="24">
        <f t="shared" si="26"/>
        <v>1764</v>
      </c>
      <c r="L79" s="24">
        <f t="shared" si="26"/>
        <v>1852.2</v>
      </c>
    </row>
    <row r="80" spans="3:12" ht="76.5" x14ac:dyDescent="0.2">
      <c r="C80" s="14" t="s">
        <v>251</v>
      </c>
      <c r="D80" s="16" t="s">
        <v>114</v>
      </c>
      <c r="E80" s="58" t="s">
        <v>252</v>
      </c>
      <c r="F80" s="6"/>
      <c r="G80" s="24">
        <v>200</v>
      </c>
      <c r="H80" s="24">
        <v>0</v>
      </c>
      <c r="I80" s="24">
        <v>1600</v>
      </c>
      <c r="J80" s="24">
        <v>1680</v>
      </c>
      <c r="K80" s="24">
        <v>1764</v>
      </c>
      <c r="L80" s="24">
        <v>1852.2</v>
      </c>
    </row>
    <row r="81" spans="3:12" ht="38.25" x14ac:dyDescent="0.2">
      <c r="C81" s="17" t="s">
        <v>255</v>
      </c>
      <c r="D81" s="18" t="s">
        <v>253</v>
      </c>
      <c r="E81" s="37"/>
      <c r="F81" s="6"/>
      <c r="G81" s="24">
        <f t="shared" ref="G81:L81" si="27">G82</f>
        <v>32000</v>
      </c>
      <c r="H81" s="24">
        <f t="shared" si="27"/>
        <v>13524.752990000001</v>
      </c>
      <c r="I81" s="24">
        <f t="shared" si="27"/>
        <v>32000</v>
      </c>
      <c r="J81" s="24">
        <f t="shared" si="27"/>
        <v>32000</v>
      </c>
      <c r="K81" s="24">
        <f t="shared" si="27"/>
        <v>32000</v>
      </c>
      <c r="L81" s="24">
        <f t="shared" si="27"/>
        <v>32000</v>
      </c>
    </row>
    <row r="82" spans="3:12" ht="51" x14ac:dyDescent="0.2">
      <c r="C82" s="17" t="s">
        <v>257</v>
      </c>
      <c r="D82" s="16" t="s">
        <v>256</v>
      </c>
      <c r="E82" s="37" t="s">
        <v>254</v>
      </c>
      <c r="F82" s="6"/>
      <c r="G82" s="24">
        <v>32000</v>
      </c>
      <c r="H82" s="24">
        <v>13524.752990000001</v>
      </c>
      <c r="I82" s="24">
        <v>32000</v>
      </c>
      <c r="J82" s="24">
        <v>32000</v>
      </c>
      <c r="K82" s="24">
        <v>32000</v>
      </c>
      <c r="L82" s="24">
        <v>32000</v>
      </c>
    </row>
    <row r="83" spans="3:12" ht="127.5" x14ac:dyDescent="0.2">
      <c r="C83" s="17" t="s">
        <v>116</v>
      </c>
      <c r="D83" s="19" t="s">
        <v>115</v>
      </c>
      <c r="E83" s="28"/>
      <c r="F83" s="28"/>
      <c r="G83" s="29">
        <f t="shared" ref="G83:L83" si="28">G84+G86</f>
        <v>39382.5</v>
      </c>
      <c r="H83" s="29">
        <f t="shared" si="28"/>
        <v>14515.596950000001</v>
      </c>
      <c r="I83" s="29">
        <f t="shared" si="28"/>
        <v>28258.6</v>
      </c>
      <c r="J83" s="29">
        <f t="shared" si="28"/>
        <v>29669.600000000002</v>
      </c>
      <c r="K83" s="29">
        <f t="shared" si="28"/>
        <v>31151</v>
      </c>
      <c r="L83" s="29">
        <f t="shared" si="28"/>
        <v>32706.6</v>
      </c>
    </row>
    <row r="84" spans="3:12" ht="114.75" x14ac:dyDescent="0.2">
      <c r="C84" s="17" t="s">
        <v>118</v>
      </c>
      <c r="D84" s="19" t="s">
        <v>117</v>
      </c>
      <c r="E84" s="6"/>
      <c r="F84" s="6"/>
      <c r="G84" s="24">
        <f t="shared" ref="G84:L84" si="29">G85</f>
        <v>3000</v>
      </c>
      <c r="H84" s="24">
        <f t="shared" si="29"/>
        <v>946.2373</v>
      </c>
      <c r="I84" s="24">
        <f t="shared" si="29"/>
        <v>2113</v>
      </c>
      <c r="J84" s="24">
        <f t="shared" si="29"/>
        <v>2216.6999999999998</v>
      </c>
      <c r="K84" s="24">
        <f t="shared" si="29"/>
        <v>2325.5</v>
      </c>
      <c r="L84" s="24">
        <f t="shared" si="29"/>
        <v>2439.8000000000002</v>
      </c>
    </row>
    <row r="85" spans="3:12" ht="102" x14ac:dyDescent="0.2">
      <c r="C85" s="14" t="s">
        <v>312</v>
      </c>
      <c r="D85" s="15" t="s">
        <v>119</v>
      </c>
      <c r="E85" s="41" t="s">
        <v>313</v>
      </c>
      <c r="F85" s="6"/>
      <c r="G85" s="24">
        <v>3000</v>
      </c>
      <c r="H85" s="24">
        <v>946.2373</v>
      </c>
      <c r="I85" s="24">
        <v>2113</v>
      </c>
      <c r="J85" s="24">
        <v>2216.6999999999998</v>
      </c>
      <c r="K85" s="24">
        <v>2325.5</v>
      </c>
      <c r="L85" s="24">
        <v>2439.8000000000002</v>
      </c>
    </row>
    <row r="86" spans="3:12" ht="114.75" x14ac:dyDescent="0.2">
      <c r="C86" s="17" t="s">
        <v>121</v>
      </c>
      <c r="D86" s="19" t="s">
        <v>120</v>
      </c>
      <c r="E86" s="28"/>
      <c r="F86" s="28"/>
      <c r="G86" s="29">
        <f t="shared" ref="G86:L86" si="30">G87</f>
        <v>36382.5</v>
      </c>
      <c r="H86" s="29">
        <f t="shared" si="30"/>
        <v>13569.35965</v>
      </c>
      <c r="I86" s="29">
        <f t="shared" si="30"/>
        <v>26145.599999999999</v>
      </c>
      <c r="J86" s="29">
        <f t="shared" si="30"/>
        <v>27452.9</v>
      </c>
      <c r="K86" s="29">
        <f t="shared" si="30"/>
        <v>28825.5</v>
      </c>
      <c r="L86" s="29">
        <f t="shared" si="30"/>
        <v>30266.799999999999</v>
      </c>
    </row>
    <row r="87" spans="3:12" ht="102" x14ac:dyDescent="0.2">
      <c r="C87" s="14" t="s">
        <v>314</v>
      </c>
      <c r="D87" s="16" t="s">
        <v>122</v>
      </c>
      <c r="E87" s="41" t="s">
        <v>252</v>
      </c>
      <c r="F87" s="6"/>
      <c r="G87" s="24">
        <v>36382.5</v>
      </c>
      <c r="H87" s="24">
        <v>13569.35965</v>
      </c>
      <c r="I87" s="24">
        <v>26145.599999999999</v>
      </c>
      <c r="J87" s="24">
        <v>27452.9</v>
      </c>
      <c r="K87" s="24">
        <v>28825.5</v>
      </c>
      <c r="L87" s="24">
        <v>30266.799999999999</v>
      </c>
    </row>
    <row r="88" spans="3:12" ht="63.75" x14ac:dyDescent="0.2">
      <c r="C88" s="17" t="s">
        <v>259</v>
      </c>
      <c r="D88" s="18" t="s">
        <v>258</v>
      </c>
      <c r="E88" s="44"/>
      <c r="F88" s="44"/>
      <c r="G88" s="47">
        <f t="shared" ref="G88:L88" si="31">G89</f>
        <v>0</v>
      </c>
      <c r="H88" s="47">
        <f t="shared" si="31"/>
        <v>0.73116999999999999</v>
      </c>
      <c r="I88" s="47">
        <f t="shared" si="31"/>
        <v>0.8</v>
      </c>
      <c r="J88" s="47">
        <f t="shared" si="31"/>
        <v>0.3</v>
      </c>
      <c r="K88" s="47">
        <f t="shared" si="31"/>
        <v>0.3</v>
      </c>
      <c r="L88" s="47">
        <f t="shared" si="31"/>
        <v>0.3</v>
      </c>
    </row>
    <row r="89" spans="3:12" ht="63.75" x14ac:dyDescent="0.2">
      <c r="C89" s="14" t="s">
        <v>315</v>
      </c>
      <c r="D89" s="16" t="s">
        <v>258</v>
      </c>
      <c r="E89" s="41" t="s">
        <v>271</v>
      </c>
      <c r="F89" s="51"/>
      <c r="G89" s="52">
        <v>0</v>
      </c>
      <c r="H89" s="52">
        <v>0.73116999999999999</v>
      </c>
      <c r="I89" s="52">
        <v>0.8</v>
      </c>
      <c r="J89" s="52">
        <v>0.3</v>
      </c>
      <c r="K89" s="52">
        <v>0.3</v>
      </c>
      <c r="L89" s="52">
        <v>0.3</v>
      </c>
    </row>
    <row r="90" spans="3:12" ht="38.25" x14ac:dyDescent="0.2">
      <c r="C90" s="17" t="s">
        <v>124</v>
      </c>
      <c r="D90" s="18" t="s">
        <v>123</v>
      </c>
      <c r="E90" s="38"/>
      <c r="F90" s="38"/>
      <c r="G90" s="39">
        <f t="shared" ref="G90:L91" si="32">G91</f>
        <v>300</v>
      </c>
      <c r="H90" s="39">
        <f t="shared" si="32"/>
        <v>156.10294999999999</v>
      </c>
      <c r="I90" s="39">
        <f t="shared" si="32"/>
        <v>391.5</v>
      </c>
      <c r="J90" s="39">
        <f t="shared" si="32"/>
        <v>497.4</v>
      </c>
      <c r="K90" s="39">
        <f t="shared" si="32"/>
        <v>522.29999999999995</v>
      </c>
      <c r="L90" s="39">
        <f t="shared" si="32"/>
        <v>548.4</v>
      </c>
    </row>
    <row r="91" spans="3:12" ht="63.75" x14ac:dyDescent="0.2">
      <c r="C91" s="14" t="s">
        <v>126</v>
      </c>
      <c r="D91" s="16" t="s">
        <v>125</v>
      </c>
      <c r="E91" s="58"/>
      <c r="F91" s="58"/>
      <c r="G91" s="40">
        <f t="shared" si="32"/>
        <v>300</v>
      </c>
      <c r="H91" s="40">
        <f t="shared" si="32"/>
        <v>156.10294999999999</v>
      </c>
      <c r="I91" s="40">
        <f t="shared" si="32"/>
        <v>391.5</v>
      </c>
      <c r="J91" s="40">
        <f t="shared" si="32"/>
        <v>497.4</v>
      </c>
      <c r="K91" s="40">
        <f t="shared" si="32"/>
        <v>522.29999999999995</v>
      </c>
      <c r="L91" s="40">
        <f t="shared" si="32"/>
        <v>548.4</v>
      </c>
    </row>
    <row r="92" spans="3:12" ht="76.5" x14ac:dyDescent="0.2">
      <c r="C92" s="14" t="s">
        <v>260</v>
      </c>
      <c r="D92" s="16" t="s">
        <v>127</v>
      </c>
      <c r="E92" s="58" t="s">
        <v>252</v>
      </c>
      <c r="F92" s="58"/>
      <c r="G92" s="40">
        <v>300</v>
      </c>
      <c r="H92" s="40">
        <v>156.10294999999999</v>
      </c>
      <c r="I92" s="40">
        <v>391.5</v>
      </c>
      <c r="J92" s="40">
        <v>497.4</v>
      </c>
      <c r="K92" s="40">
        <v>522.29999999999995</v>
      </c>
      <c r="L92" s="40">
        <v>548.4</v>
      </c>
    </row>
    <row r="93" spans="3:12" ht="116.25" customHeight="1" x14ac:dyDescent="0.2">
      <c r="C93" s="17" t="s">
        <v>262</v>
      </c>
      <c r="D93" s="18" t="s">
        <v>261</v>
      </c>
      <c r="E93" s="38"/>
      <c r="F93" s="38"/>
      <c r="G93" s="39">
        <f t="shared" ref="G93:L94" si="33">G94</f>
        <v>320</v>
      </c>
      <c r="H93" s="39">
        <f t="shared" si="33"/>
        <v>307.63301999999999</v>
      </c>
      <c r="I93" s="39">
        <f t="shared" si="33"/>
        <v>500</v>
      </c>
      <c r="J93" s="39">
        <f t="shared" si="33"/>
        <v>110.8</v>
      </c>
      <c r="K93" s="39">
        <f t="shared" si="33"/>
        <v>116.3</v>
      </c>
      <c r="L93" s="39">
        <f t="shared" si="33"/>
        <v>122.2</v>
      </c>
    </row>
    <row r="94" spans="3:12" ht="116.25" customHeight="1" x14ac:dyDescent="0.2">
      <c r="C94" s="17" t="s">
        <v>317</v>
      </c>
      <c r="D94" s="16" t="s">
        <v>316</v>
      </c>
      <c r="E94" s="38"/>
      <c r="F94" s="38"/>
      <c r="G94" s="39">
        <f t="shared" si="33"/>
        <v>320</v>
      </c>
      <c r="H94" s="39">
        <f t="shared" si="33"/>
        <v>307.63301999999999</v>
      </c>
      <c r="I94" s="39">
        <f t="shared" si="33"/>
        <v>500</v>
      </c>
      <c r="J94" s="39">
        <f t="shared" si="33"/>
        <v>110.8</v>
      </c>
      <c r="K94" s="39">
        <f t="shared" si="33"/>
        <v>116.3</v>
      </c>
      <c r="L94" s="39">
        <f t="shared" si="33"/>
        <v>122.2</v>
      </c>
    </row>
    <row r="95" spans="3:12" ht="99.75" customHeight="1" x14ac:dyDescent="0.2">
      <c r="C95" s="64" t="s">
        <v>264</v>
      </c>
      <c r="D95" s="16" t="s">
        <v>263</v>
      </c>
      <c r="E95" s="58" t="s">
        <v>252</v>
      </c>
      <c r="F95" s="58"/>
      <c r="G95" s="40">
        <v>320</v>
      </c>
      <c r="H95" s="40">
        <v>307.63301999999999</v>
      </c>
      <c r="I95" s="40">
        <v>500</v>
      </c>
      <c r="J95" s="40">
        <v>110.8</v>
      </c>
      <c r="K95" s="40">
        <v>116.3</v>
      </c>
      <c r="L95" s="40">
        <v>122.2</v>
      </c>
    </row>
    <row r="96" spans="3:12" ht="25.5" x14ac:dyDescent="0.2">
      <c r="C96" s="12" t="s">
        <v>129</v>
      </c>
      <c r="D96" s="13" t="s">
        <v>128</v>
      </c>
      <c r="E96" s="6"/>
      <c r="F96" s="6"/>
      <c r="G96" s="25">
        <f t="shared" ref="G96:L96" si="34">G97+G104+G112</f>
        <v>617685</v>
      </c>
      <c r="H96" s="25">
        <f t="shared" si="34"/>
        <v>244993.97975</v>
      </c>
      <c r="I96" s="25">
        <f t="shared" si="34"/>
        <v>548363.9</v>
      </c>
      <c r="J96" s="25">
        <f t="shared" si="34"/>
        <v>588466.9</v>
      </c>
      <c r="K96" s="25">
        <f t="shared" si="34"/>
        <v>622677.4</v>
      </c>
      <c r="L96" s="25">
        <f t="shared" si="34"/>
        <v>660961.1</v>
      </c>
    </row>
    <row r="97" spans="3:12" ht="25.5" x14ac:dyDescent="0.2">
      <c r="C97" s="17" t="s">
        <v>131</v>
      </c>
      <c r="D97" s="18" t="s">
        <v>130</v>
      </c>
      <c r="E97" s="6"/>
      <c r="F97" s="6"/>
      <c r="G97" s="24">
        <f t="shared" ref="G97:L97" si="35">G98+G99+G100+G101+G102+G103</f>
        <v>277815</v>
      </c>
      <c r="H97" s="24">
        <f t="shared" si="35"/>
        <v>19830.932339999999</v>
      </c>
      <c r="I97" s="24">
        <f t="shared" si="35"/>
        <v>39661.9</v>
      </c>
      <c r="J97" s="24">
        <f t="shared" si="35"/>
        <v>39661.9</v>
      </c>
      <c r="K97" s="24">
        <f t="shared" si="35"/>
        <v>41367.4</v>
      </c>
      <c r="L97" s="24">
        <f t="shared" si="35"/>
        <v>43146.100000000006</v>
      </c>
    </row>
    <row r="98" spans="3:12" ht="38.25" x14ac:dyDescent="0.2">
      <c r="C98" s="14" t="s">
        <v>133</v>
      </c>
      <c r="D98" s="16" t="s">
        <v>132</v>
      </c>
      <c r="E98" s="56" t="s">
        <v>318</v>
      </c>
      <c r="F98" s="6"/>
      <c r="G98" s="24">
        <v>42655</v>
      </c>
      <c r="H98" s="24">
        <v>6096.4372400000002</v>
      </c>
      <c r="I98" s="24">
        <v>12192.9</v>
      </c>
      <c r="J98" s="24">
        <v>12192.9</v>
      </c>
      <c r="K98" s="24">
        <v>12717.2</v>
      </c>
      <c r="L98" s="24">
        <v>13264</v>
      </c>
    </row>
    <row r="99" spans="3:12" ht="38.25" x14ac:dyDescent="0.2">
      <c r="C99" s="14" t="s">
        <v>135</v>
      </c>
      <c r="D99" s="16" t="s">
        <v>134</v>
      </c>
      <c r="E99" s="56" t="s">
        <v>318</v>
      </c>
      <c r="F99" s="6"/>
      <c r="G99" s="24">
        <v>0</v>
      </c>
      <c r="H99" s="24">
        <v>28.150670000000002</v>
      </c>
      <c r="I99" s="24">
        <v>56.3</v>
      </c>
      <c r="J99" s="24">
        <v>56.3</v>
      </c>
      <c r="K99" s="24">
        <v>58.7</v>
      </c>
      <c r="L99" s="24">
        <v>61.3</v>
      </c>
    </row>
    <row r="100" spans="3:12" ht="25.5" x14ac:dyDescent="0.2">
      <c r="C100" s="14" t="s">
        <v>137</v>
      </c>
      <c r="D100" s="16" t="s">
        <v>136</v>
      </c>
      <c r="E100" s="56" t="s">
        <v>318</v>
      </c>
      <c r="F100" s="6"/>
      <c r="G100" s="24">
        <v>12320</v>
      </c>
      <c r="H100" s="24">
        <v>3768.5455999999999</v>
      </c>
      <c r="I100" s="24">
        <v>7537.1</v>
      </c>
      <c r="J100" s="24">
        <v>7537.1</v>
      </c>
      <c r="K100" s="24">
        <v>7861.2</v>
      </c>
      <c r="L100" s="24">
        <v>8199.2000000000007</v>
      </c>
    </row>
    <row r="101" spans="3:12" ht="25.5" x14ac:dyDescent="0.2">
      <c r="C101" s="14" t="s">
        <v>139</v>
      </c>
      <c r="D101" s="16" t="s">
        <v>138</v>
      </c>
      <c r="E101" s="56" t="s">
        <v>318</v>
      </c>
      <c r="F101" s="6"/>
      <c r="G101" s="24">
        <v>38640</v>
      </c>
      <c r="H101" s="6">
        <v>7983.10772</v>
      </c>
      <c r="I101" s="24">
        <v>15966.2</v>
      </c>
      <c r="J101" s="24">
        <v>15966.2</v>
      </c>
      <c r="K101" s="24">
        <v>16652.8</v>
      </c>
      <c r="L101" s="24">
        <v>17368.8</v>
      </c>
    </row>
    <row r="102" spans="3:12" ht="25.5" x14ac:dyDescent="0.2">
      <c r="C102" s="14" t="s">
        <v>141</v>
      </c>
      <c r="D102" s="16" t="s">
        <v>140</v>
      </c>
      <c r="E102" s="56" t="s">
        <v>318</v>
      </c>
      <c r="F102" s="6"/>
      <c r="G102" s="24">
        <v>0</v>
      </c>
      <c r="H102" s="24">
        <v>0</v>
      </c>
      <c r="I102" s="24">
        <v>0</v>
      </c>
      <c r="J102" s="24">
        <v>0</v>
      </c>
      <c r="K102" s="24">
        <v>0</v>
      </c>
      <c r="L102" s="24">
        <v>0</v>
      </c>
    </row>
    <row r="103" spans="3:12" ht="51" x14ac:dyDescent="0.2">
      <c r="C103" s="14" t="s">
        <v>143</v>
      </c>
      <c r="D103" s="16" t="s">
        <v>142</v>
      </c>
      <c r="E103" s="56" t="s">
        <v>318</v>
      </c>
      <c r="F103" s="6"/>
      <c r="G103" s="24">
        <v>184200</v>
      </c>
      <c r="H103" s="24">
        <v>1954.69111</v>
      </c>
      <c r="I103" s="24">
        <v>3909.4</v>
      </c>
      <c r="J103" s="24">
        <v>3909.4</v>
      </c>
      <c r="K103" s="24">
        <v>4077.5</v>
      </c>
      <c r="L103" s="24">
        <v>4252.8</v>
      </c>
    </row>
    <row r="104" spans="3:12" ht="25.5" x14ac:dyDescent="0.2">
      <c r="C104" s="17" t="s">
        <v>145</v>
      </c>
      <c r="D104" s="18" t="s">
        <v>144</v>
      </c>
      <c r="E104" s="28"/>
      <c r="F104" s="28"/>
      <c r="G104" s="29">
        <f t="shared" ref="G104:L104" si="36">G105+G107+G108+G110</f>
        <v>29870</v>
      </c>
      <c r="H104" s="29">
        <f t="shared" si="36"/>
        <v>11695.615540000001</v>
      </c>
      <c r="I104" s="29">
        <f t="shared" si="36"/>
        <v>28702</v>
      </c>
      <c r="J104" s="29">
        <f t="shared" si="36"/>
        <v>29305</v>
      </c>
      <c r="K104" s="29">
        <f t="shared" si="36"/>
        <v>30310</v>
      </c>
      <c r="L104" s="29">
        <f t="shared" si="36"/>
        <v>31315</v>
      </c>
    </row>
    <row r="105" spans="3:12" ht="63.75" x14ac:dyDescent="0.2">
      <c r="C105" s="17" t="s">
        <v>147</v>
      </c>
      <c r="D105" s="18" t="s">
        <v>146</v>
      </c>
      <c r="E105" s="6"/>
      <c r="F105" s="6"/>
      <c r="G105" s="24">
        <f t="shared" ref="G105:L105" si="37">G106</f>
        <v>0</v>
      </c>
      <c r="H105" s="24">
        <f t="shared" si="37"/>
        <v>40.975000000000001</v>
      </c>
      <c r="I105" s="24">
        <f t="shared" si="37"/>
        <v>5000</v>
      </c>
      <c r="J105" s="24">
        <f t="shared" si="37"/>
        <v>7000</v>
      </c>
      <c r="K105" s="24">
        <f t="shared" si="37"/>
        <v>8000</v>
      </c>
      <c r="L105" s="24">
        <f t="shared" si="37"/>
        <v>9000</v>
      </c>
    </row>
    <row r="106" spans="3:12" ht="76.5" x14ac:dyDescent="0.2">
      <c r="C106" s="14" t="s">
        <v>319</v>
      </c>
      <c r="D106" s="16" t="s">
        <v>148</v>
      </c>
      <c r="E106" s="41" t="s">
        <v>292</v>
      </c>
      <c r="F106" s="6"/>
      <c r="G106" s="24">
        <v>0</v>
      </c>
      <c r="H106" s="24">
        <v>40.975000000000001</v>
      </c>
      <c r="I106" s="24">
        <v>5000</v>
      </c>
      <c r="J106" s="24">
        <v>7000</v>
      </c>
      <c r="K106" s="24">
        <v>8000</v>
      </c>
      <c r="L106" s="24">
        <v>9000</v>
      </c>
    </row>
    <row r="107" spans="3:12" ht="38.25" x14ac:dyDescent="0.2">
      <c r="C107" s="14" t="s">
        <v>150</v>
      </c>
      <c r="D107" s="16" t="s">
        <v>149</v>
      </c>
      <c r="E107" s="41" t="s">
        <v>284</v>
      </c>
      <c r="F107" s="6"/>
      <c r="G107" s="24">
        <v>23870</v>
      </c>
      <c r="H107" s="24">
        <v>10152.45782</v>
      </c>
      <c r="I107" s="24">
        <v>21902</v>
      </c>
      <c r="J107" s="24">
        <v>21905</v>
      </c>
      <c r="K107" s="24">
        <v>21910</v>
      </c>
      <c r="L107" s="24">
        <v>21915</v>
      </c>
    </row>
    <row r="108" spans="3:12" ht="76.5" x14ac:dyDescent="0.2">
      <c r="C108" s="17" t="s">
        <v>152</v>
      </c>
      <c r="D108" s="18" t="s">
        <v>151</v>
      </c>
      <c r="E108" s="6"/>
      <c r="F108" s="6"/>
      <c r="G108" s="24">
        <f t="shared" ref="G108:L108" si="38">G109</f>
        <v>0</v>
      </c>
      <c r="H108" s="24">
        <f t="shared" si="38"/>
        <v>75</v>
      </c>
      <c r="I108" s="24">
        <f t="shared" si="38"/>
        <v>100</v>
      </c>
      <c r="J108" s="24">
        <f t="shared" si="38"/>
        <v>100</v>
      </c>
      <c r="K108" s="24">
        <f t="shared" si="38"/>
        <v>100</v>
      </c>
      <c r="L108" s="24">
        <f t="shared" si="38"/>
        <v>100</v>
      </c>
    </row>
    <row r="109" spans="3:12" ht="89.25" x14ac:dyDescent="0.2">
      <c r="C109" s="14" t="s">
        <v>320</v>
      </c>
      <c r="D109" s="16" t="s">
        <v>153</v>
      </c>
      <c r="E109" s="41" t="s">
        <v>292</v>
      </c>
      <c r="F109" s="6"/>
      <c r="G109" s="24">
        <v>0</v>
      </c>
      <c r="H109" s="24">
        <v>75</v>
      </c>
      <c r="I109" s="24">
        <v>100</v>
      </c>
      <c r="J109" s="24">
        <v>100</v>
      </c>
      <c r="K109" s="24">
        <v>100</v>
      </c>
      <c r="L109" s="24">
        <v>100</v>
      </c>
    </row>
    <row r="110" spans="3:12" ht="25.5" x14ac:dyDescent="0.2">
      <c r="C110" s="14" t="s">
        <v>155</v>
      </c>
      <c r="D110" s="16" t="s">
        <v>154</v>
      </c>
      <c r="E110" s="6"/>
      <c r="F110" s="6"/>
      <c r="G110" s="24">
        <f t="shared" ref="G110:L110" si="39">G111</f>
        <v>6000</v>
      </c>
      <c r="H110" s="24">
        <f t="shared" si="39"/>
        <v>1427.18272</v>
      </c>
      <c r="I110" s="24">
        <f t="shared" si="39"/>
        <v>1700</v>
      </c>
      <c r="J110" s="24">
        <f t="shared" si="39"/>
        <v>300</v>
      </c>
      <c r="K110" s="24">
        <f t="shared" si="39"/>
        <v>300</v>
      </c>
      <c r="L110" s="24">
        <f t="shared" si="39"/>
        <v>300</v>
      </c>
    </row>
    <row r="111" spans="3:12" ht="38.25" x14ac:dyDescent="0.2">
      <c r="C111" s="14" t="s">
        <v>321</v>
      </c>
      <c r="D111" s="16" t="s">
        <v>156</v>
      </c>
      <c r="E111" s="41" t="s">
        <v>292</v>
      </c>
      <c r="F111" s="6"/>
      <c r="G111" s="24">
        <v>6000</v>
      </c>
      <c r="H111" s="24">
        <v>1427.18272</v>
      </c>
      <c r="I111" s="24">
        <v>1700</v>
      </c>
      <c r="J111" s="24">
        <v>300</v>
      </c>
      <c r="K111" s="24">
        <v>300</v>
      </c>
      <c r="L111" s="24">
        <v>300</v>
      </c>
    </row>
    <row r="112" spans="3:12" x14ac:dyDescent="0.2">
      <c r="C112" s="14" t="s">
        <v>158</v>
      </c>
      <c r="D112" s="16" t="s">
        <v>157</v>
      </c>
      <c r="E112" s="6"/>
      <c r="F112" s="6"/>
      <c r="G112" s="24">
        <f t="shared" ref="G112:L112" si="40">G113</f>
        <v>310000</v>
      </c>
      <c r="H112" s="24">
        <f t="shared" si="40"/>
        <v>213467.43187</v>
      </c>
      <c r="I112" s="24">
        <f t="shared" si="40"/>
        <v>480000</v>
      </c>
      <c r="J112" s="24">
        <f t="shared" si="40"/>
        <v>519500</v>
      </c>
      <c r="K112" s="24">
        <f t="shared" si="40"/>
        <v>551000</v>
      </c>
      <c r="L112" s="24">
        <f t="shared" si="40"/>
        <v>586500</v>
      </c>
    </row>
    <row r="113" spans="3:15" ht="38.25" x14ac:dyDescent="0.2">
      <c r="C113" s="17" t="s">
        <v>160</v>
      </c>
      <c r="D113" s="18" t="s">
        <v>159</v>
      </c>
      <c r="E113" s="6"/>
      <c r="F113" s="6"/>
      <c r="G113" s="24">
        <f t="shared" ref="G113:L113" si="41">G114+G115+G116</f>
        <v>310000</v>
      </c>
      <c r="H113" s="24">
        <f t="shared" si="41"/>
        <v>213467.43187</v>
      </c>
      <c r="I113" s="24">
        <f t="shared" si="41"/>
        <v>480000</v>
      </c>
      <c r="J113" s="24">
        <f t="shared" si="41"/>
        <v>519500</v>
      </c>
      <c r="K113" s="24">
        <f t="shared" si="41"/>
        <v>551000</v>
      </c>
      <c r="L113" s="24">
        <f t="shared" si="41"/>
        <v>586500</v>
      </c>
    </row>
    <row r="114" spans="3:15" ht="63.75" x14ac:dyDescent="0.2">
      <c r="C114" s="14" t="s">
        <v>322</v>
      </c>
      <c r="D114" s="16" t="s">
        <v>161</v>
      </c>
      <c r="E114" s="41" t="s">
        <v>292</v>
      </c>
      <c r="F114" s="6"/>
      <c r="G114" s="24">
        <v>120000</v>
      </c>
      <c r="H114" s="24">
        <v>52670.570939999998</v>
      </c>
      <c r="I114" s="24">
        <v>150000</v>
      </c>
      <c r="J114" s="24">
        <v>170000</v>
      </c>
      <c r="K114" s="24">
        <v>180000</v>
      </c>
      <c r="L114" s="24">
        <v>200000</v>
      </c>
    </row>
    <row r="115" spans="3:15" ht="51" x14ac:dyDescent="0.2">
      <c r="C115" s="14" t="s">
        <v>323</v>
      </c>
      <c r="D115" s="16" t="s">
        <v>162</v>
      </c>
      <c r="E115" s="41" t="s">
        <v>292</v>
      </c>
      <c r="F115" s="6"/>
      <c r="G115" s="24">
        <v>180000</v>
      </c>
      <c r="H115" s="24">
        <v>155067.92702</v>
      </c>
      <c r="I115" s="24">
        <v>315000</v>
      </c>
      <c r="J115" s="24">
        <v>334000</v>
      </c>
      <c r="K115" s="24">
        <v>355000</v>
      </c>
      <c r="L115" s="24">
        <v>370000</v>
      </c>
    </row>
    <row r="116" spans="3:15" ht="63.75" x14ac:dyDescent="0.2">
      <c r="C116" s="14" t="s">
        <v>324</v>
      </c>
      <c r="D116" s="16" t="s">
        <v>163</v>
      </c>
      <c r="E116" s="41" t="s">
        <v>292</v>
      </c>
      <c r="F116" s="6"/>
      <c r="G116" s="24">
        <v>10000</v>
      </c>
      <c r="H116" s="24">
        <v>5728.9339099999997</v>
      </c>
      <c r="I116" s="24">
        <v>15000</v>
      </c>
      <c r="J116" s="24">
        <v>15500</v>
      </c>
      <c r="K116" s="24">
        <v>16000</v>
      </c>
      <c r="L116" s="24">
        <v>16500</v>
      </c>
    </row>
    <row r="117" spans="3:15" ht="38.25" x14ac:dyDescent="0.2">
      <c r="C117" s="12" t="s">
        <v>165</v>
      </c>
      <c r="D117" s="13" t="s">
        <v>164</v>
      </c>
      <c r="E117" s="26"/>
      <c r="F117" s="26"/>
      <c r="G117" s="25">
        <f t="shared" ref="G117:L117" si="42">G118+G125</f>
        <v>122253</v>
      </c>
      <c r="H117" s="25">
        <f t="shared" si="42"/>
        <v>51974.082560000003</v>
      </c>
      <c r="I117" s="25">
        <f t="shared" si="42"/>
        <v>114870.1</v>
      </c>
      <c r="J117" s="25">
        <f t="shared" si="42"/>
        <v>93685.9</v>
      </c>
      <c r="K117" s="25">
        <f t="shared" si="42"/>
        <v>93844</v>
      </c>
      <c r="L117" s="25">
        <f t="shared" si="42"/>
        <v>93901.099999999991</v>
      </c>
    </row>
    <row r="118" spans="3:15" ht="25.5" x14ac:dyDescent="0.2">
      <c r="C118" s="14" t="s">
        <v>167</v>
      </c>
      <c r="D118" s="16" t="s">
        <v>166</v>
      </c>
      <c r="E118" s="6"/>
      <c r="F118" s="6"/>
      <c r="G118" s="24">
        <f t="shared" ref="G118:L118" si="43">G119+G120+G121+G123</f>
        <v>96488</v>
      </c>
      <c r="H118" s="24">
        <f t="shared" si="43"/>
        <v>32235.612860000001</v>
      </c>
      <c r="I118" s="24">
        <f t="shared" si="43"/>
        <v>74029.8</v>
      </c>
      <c r="J118" s="24">
        <f t="shared" si="43"/>
        <v>71526.7</v>
      </c>
      <c r="K118" s="24">
        <f t="shared" si="43"/>
        <v>71600.2</v>
      </c>
      <c r="L118" s="24">
        <f t="shared" si="43"/>
        <v>71663.199999999997</v>
      </c>
      <c r="N118" s="36"/>
    </row>
    <row r="119" spans="3:15" ht="76.5" x14ac:dyDescent="0.2">
      <c r="C119" s="17" t="s">
        <v>327</v>
      </c>
      <c r="D119" s="18" t="s">
        <v>325</v>
      </c>
      <c r="E119" s="50" t="s">
        <v>284</v>
      </c>
      <c r="F119" s="28"/>
      <c r="G119" s="29">
        <v>0</v>
      </c>
      <c r="H119" s="29">
        <v>0.1</v>
      </c>
      <c r="I119" s="29">
        <v>0</v>
      </c>
      <c r="J119" s="29">
        <v>0</v>
      </c>
      <c r="K119" s="29">
        <v>0</v>
      </c>
      <c r="L119" s="29">
        <v>0</v>
      </c>
    </row>
    <row r="120" spans="3:15" ht="38.25" x14ac:dyDescent="0.2">
      <c r="C120" s="17" t="s">
        <v>328</v>
      </c>
      <c r="D120" s="18" t="s">
        <v>326</v>
      </c>
      <c r="E120" s="43" t="s">
        <v>290</v>
      </c>
      <c r="F120" s="28"/>
      <c r="G120" s="29">
        <v>50</v>
      </c>
      <c r="H120" s="29">
        <v>50.674999999999997</v>
      </c>
      <c r="I120" s="29">
        <v>0</v>
      </c>
      <c r="J120" s="29">
        <v>0</v>
      </c>
      <c r="K120" s="29">
        <v>0</v>
      </c>
      <c r="L120" s="29">
        <v>0</v>
      </c>
    </row>
    <row r="121" spans="3:15" ht="51" x14ac:dyDescent="0.2">
      <c r="C121" s="17" t="s">
        <v>331</v>
      </c>
      <c r="D121" s="18" t="s">
        <v>329</v>
      </c>
      <c r="E121" s="43"/>
      <c r="F121" s="28"/>
      <c r="G121" s="29">
        <f t="shared" ref="G121:L121" si="44">G122</f>
        <v>500</v>
      </c>
      <c r="H121" s="29">
        <f t="shared" si="44"/>
        <v>717.6</v>
      </c>
      <c r="I121" s="29">
        <f t="shared" si="44"/>
        <v>1200</v>
      </c>
      <c r="J121" s="29">
        <f t="shared" si="44"/>
        <v>1200</v>
      </c>
      <c r="K121" s="29">
        <f t="shared" si="44"/>
        <v>1200</v>
      </c>
      <c r="L121" s="29">
        <f t="shared" si="44"/>
        <v>1200</v>
      </c>
    </row>
    <row r="122" spans="3:15" ht="127.5" x14ac:dyDescent="0.2">
      <c r="C122" s="14" t="s">
        <v>332</v>
      </c>
      <c r="D122" s="16" t="s">
        <v>330</v>
      </c>
      <c r="E122" s="41" t="s">
        <v>292</v>
      </c>
      <c r="F122" s="6"/>
      <c r="G122" s="24">
        <v>500</v>
      </c>
      <c r="H122" s="24">
        <v>717.6</v>
      </c>
      <c r="I122" s="24">
        <v>1200</v>
      </c>
      <c r="J122" s="24">
        <v>1200</v>
      </c>
      <c r="K122" s="24">
        <v>1200</v>
      </c>
      <c r="L122" s="24">
        <v>1200</v>
      </c>
    </row>
    <row r="123" spans="3:15" ht="25.5" x14ac:dyDescent="0.2">
      <c r="C123" s="17" t="s">
        <v>169</v>
      </c>
      <c r="D123" s="18" t="s">
        <v>168</v>
      </c>
      <c r="E123" s="5"/>
      <c r="F123" s="6"/>
      <c r="G123" s="24">
        <f>G124</f>
        <v>95938</v>
      </c>
      <c r="H123" s="24">
        <f>H124</f>
        <v>31467.237860000001</v>
      </c>
      <c r="I123" s="24">
        <v>72829.8</v>
      </c>
      <c r="J123" s="24">
        <f>J124</f>
        <v>70326.7</v>
      </c>
      <c r="K123" s="24">
        <f>K124</f>
        <v>70400.2</v>
      </c>
      <c r="L123" s="24">
        <f>L124</f>
        <v>70463.199999999997</v>
      </c>
      <c r="O123" s="36"/>
    </row>
    <row r="124" spans="3:15" ht="165.75" x14ac:dyDescent="0.2">
      <c r="C124" s="14" t="s">
        <v>171</v>
      </c>
      <c r="D124" s="16" t="s">
        <v>170</v>
      </c>
      <c r="E124" s="41" t="s">
        <v>333</v>
      </c>
      <c r="F124" s="6"/>
      <c r="G124" s="24">
        <v>95938</v>
      </c>
      <c r="H124" s="24">
        <v>31467.237860000001</v>
      </c>
      <c r="I124" s="24">
        <v>69636.200000000012</v>
      </c>
      <c r="J124" s="24">
        <v>70326.7</v>
      </c>
      <c r="K124" s="24">
        <v>70400.2</v>
      </c>
      <c r="L124" s="24">
        <v>70463.199999999997</v>
      </c>
    </row>
    <row r="125" spans="3:15" ht="25.5" x14ac:dyDescent="0.2">
      <c r="C125" s="14" t="s">
        <v>173</v>
      </c>
      <c r="D125" s="16" t="s">
        <v>172</v>
      </c>
      <c r="E125" s="6"/>
      <c r="F125" s="6"/>
      <c r="G125" s="24">
        <f t="shared" ref="G125:L125" si="45">G126+G128</f>
        <v>25765</v>
      </c>
      <c r="H125" s="24">
        <f t="shared" si="45"/>
        <v>19738.469700000001</v>
      </c>
      <c r="I125" s="24">
        <f t="shared" si="45"/>
        <v>40840.300000000003</v>
      </c>
      <c r="J125" s="24">
        <f t="shared" si="45"/>
        <v>22159.200000000001</v>
      </c>
      <c r="K125" s="24">
        <f t="shared" si="45"/>
        <v>22243.8</v>
      </c>
      <c r="L125" s="24">
        <f t="shared" si="45"/>
        <v>22237.899999999998</v>
      </c>
    </row>
    <row r="126" spans="3:15" ht="38.25" x14ac:dyDescent="0.2">
      <c r="C126" s="17" t="s">
        <v>375</v>
      </c>
      <c r="D126" s="18" t="s">
        <v>334</v>
      </c>
      <c r="E126" s="28"/>
      <c r="F126" s="28"/>
      <c r="G126" s="29">
        <f t="shared" ref="G126:L126" si="46">G127</f>
        <v>0</v>
      </c>
      <c r="H126" s="29">
        <f t="shared" si="46"/>
        <v>577.58230000000003</v>
      </c>
      <c r="I126" s="29">
        <f t="shared" si="46"/>
        <v>1290.5</v>
      </c>
      <c r="J126" s="29">
        <f t="shared" si="46"/>
        <v>1356.8</v>
      </c>
      <c r="K126" s="29">
        <f t="shared" si="46"/>
        <v>1356.6</v>
      </c>
      <c r="L126" s="29">
        <f t="shared" si="46"/>
        <v>1345.8</v>
      </c>
      <c r="O126" s="36"/>
    </row>
    <row r="127" spans="3:15" ht="51" x14ac:dyDescent="0.2">
      <c r="C127" s="14" t="s">
        <v>376</v>
      </c>
      <c r="D127" s="16" t="s">
        <v>335</v>
      </c>
      <c r="E127" s="20" t="s">
        <v>336</v>
      </c>
      <c r="F127" s="6"/>
      <c r="G127" s="24">
        <v>0</v>
      </c>
      <c r="H127" s="24">
        <v>577.58230000000003</v>
      </c>
      <c r="I127" s="24">
        <v>1290.5</v>
      </c>
      <c r="J127" s="24">
        <v>1356.8</v>
      </c>
      <c r="K127" s="24">
        <v>1356.6</v>
      </c>
      <c r="L127" s="24">
        <v>1345.8</v>
      </c>
    </row>
    <row r="128" spans="3:15" ht="25.5" x14ac:dyDescent="0.2">
      <c r="C128" s="17" t="s">
        <v>175</v>
      </c>
      <c r="D128" s="18" t="s">
        <v>174</v>
      </c>
      <c r="E128" s="6"/>
      <c r="F128" s="6"/>
      <c r="G128" s="24">
        <f>G129</f>
        <v>25765</v>
      </c>
      <c r="H128" s="24">
        <f>H129</f>
        <v>19160.8874</v>
      </c>
      <c r="I128" s="24">
        <v>39549.800000000003</v>
      </c>
      <c r="J128" s="24">
        <f>J129</f>
        <v>20802.400000000001</v>
      </c>
      <c r="K128" s="24">
        <f>K129</f>
        <v>20887.2</v>
      </c>
      <c r="L128" s="24">
        <f>L129</f>
        <v>20892.099999999999</v>
      </c>
    </row>
    <row r="129" spans="3:13" ht="409.5" x14ac:dyDescent="0.2">
      <c r="C129" s="14" t="s">
        <v>177</v>
      </c>
      <c r="D129" s="16" t="s">
        <v>176</v>
      </c>
      <c r="E129" s="5" t="s">
        <v>337</v>
      </c>
      <c r="F129" s="6"/>
      <c r="G129" s="57">
        <v>25765</v>
      </c>
      <c r="H129" s="57">
        <v>19160.8874</v>
      </c>
      <c r="I129" s="57">
        <f>28115.3+12725</f>
        <v>40840.300000000003</v>
      </c>
      <c r="J129" s="57">
        <v>20802.400000000001</v>
      </c>
      <c r="K129" s="57">
        <v>20887.2</v>
      </c>
      <c r="L129" s="57">
        <v>20892.099999999999</v>
      </c>
    </row>
    <row r="130" spans="3:13" ht="25.5" x14ac:dyDescent="0.2">
      <c r="C130" s="12" t="s">
        <v>179</v>
      </c>
      <c r="D130" s="13" t="s">
        <v>178</v>
      </c>
      <c r="E130" s="6"/>
      <c r="F130" s="6"/>
      <c r="G130" s="24">
        <f t="shared" ref="G130:L130" si="47">G131+G136</f>
        <v>8700</v>
      </c>
      <c r="H130" s="24">
        <f t="shared" si="47"/>
        <v>2150.3634199999997</v>
      </c>
      <c r="I130" s="24">
        <f t="shared" si="47"/>
        <v>16765.400000000001</v>
      </c>
      <c r="J130" s="24">
        <f t="shared" si="47"/>
        <v>29840.400000000001</v>
      </c>
      <c r="K130" s="24">
        <f t="shared" si="47"/>
        <v>4386.6000000000004</v>
      </c>
      <c r="L130" s="24">
        <f t="shared" si="47"/>
        <v>113.3</v>
      </c>
    </row>
    <row r="131" spans="3:13" ht="102" x14ac:dyDescent="0.2">
      <c r="C131" s="14" t="s">
        <v>181</v>
      </c>
      <c r="D131" s="15" t="s">
        <v>180</v>
      </c>
      <c r="E131" s="6"/>
      <c r="F131" s="6"/>
      <c r="G131" s="24">
        <f t="shared" ref="G131:L131" si="48">G132+G133</f>
        <v>8200</v>
      </c>
      <c r="H131" s="24">
        <f t="shared" si="48"/>
        <v>1926.8981099999999</v>
      </c>
      <c r="I131" s="24">
        <f t="shared" si="48"/>
        <v>16541.900000000001</v>
      </c>
      <c r="J131" s="24">
        <f t="shared" si="48"/>
        <v>14296.4</v>
      </c>
      <c r="K131" s="24">
        <f t="shared" si="48"/>
        <v>4386.6000000000004</v>
      </c>
      <c r="L131" s="24">
        <f t="shared" si="48"/>
        <v>113.3</v>
      </c>
    </row>
    <row r="132" spans="3:13" ht="140.25" x14ac:dyDescent="0.2">
      <c r="C132" s="14" t="s">
        <v>339</v>
      </c>
      <c r="D132" s="15" t="s">
        <v>338</v>
      </c>
      <c r="E132" s="6"/>
      <c r="F132" s="6"/>
      <c r="G132" s="24">
        <f t="shared" ref="G132:L132" si="49">G135</f>
        <v>8100</v>
      </c>
      <c r="H132" s="24">
        <f t="shared" si="49"/>
        <v>1858.8435099999999</v>
      </c>
      <c r="I132" s="24">
        <f t="shared" si="49"/>
        <v>16400</v>
      </c>
      <c r="J132" s="24">
        <f t="shared" si="49"/>
        <v>14183.1</v>
      </c>
      <c r="K132" s="24">
        <f t="shared" si="49"/>
        <v>4273.3</v>
      </c>
      <c r="L132" s="24">
        <f t="shared" si="49"/>
        <v>0</v>
      </c>
    </row>
    <row r="133" spans="3:13" ht="140.25" x14ac:dyDescent="0.2">
      <c r="C133" s="17" t="s">
        <v>377</v>
      </c>
      <c r="D133" s="15" t="s">
        <v>182</v>
      </c>
      <c r="E133" s="6"/>
      <c r="F133" s="6"/>
      <c r="G133" s="24">
        <f t="shared" ref="G133:L133" si="50">G134</f>
        <v>100</v>
      </c>
      <c r="H133" s="24">
        <f t="shared" si="50"/>
        <v>68.054599999999994</v>
      </c>
      <c r="I133" s="24">
        <f t="shared" si="50"/>
        <v>141.9</v>
      </c>
      <c r="J133" s="24">
        <f t="shared" si="50"/>
        <v>113.3</v>
      </c>
      <c r="K133" s="24">
        <f t="shared" si="50"/>
        <v>113.3</v>
      </c>
      <c r="L133" s="24">
        <f t="shared" si="50"/>
        <v>113.3</v>
      </c>
    </row>
    <row r="134" spans="3:13" ht="127.5" x14ac:dyDescent="0.2">
      <c r="C134" s="17" t="s">
        <v>378</v>
      </c>
      <c r="D134" s="15" t="s">
        <v>341</v>
      </c>
      <c r="E134" s="6"/>
      <c r="F134" s="6"/>
      <c r="G134" s="24">
        <v>100</v>
      </c>
      <c r="H134" s="24">
        <v>68.054599999999994</v>
      </c>
      <c r="I134" s="24">
        <v>141.9</v>
      </c>
      <c r="J134" s="24">
        <v>113.3</v>
      </c>
      <c r="K134" s="24">
        <v>113.3</v>
      </c>
      <c r="L134" s="24">
        <v>113.3</v>
      </c>
    </row>
    <row r="135" spans="3:13" ht="140.25" x14ac:dyDescent="0.2">
      <c r="C135" s="14" t="s">
        <v>340</v>
      </c>
      <c r="D135" s="15" t="s">
        <v>183</v>
      </c>
      <c r="E135" s="6"/>
      <c r="F135" s="6"/>
      <c r="G135" s="24">
        <v>8100</v>
      </c>
      <c r="H135" s="24">
        <v>1858.8435099999999</v>
      </c>
      <c r="I135" s="24">
        <v>16400</v>
      </c>
      <c r="J135" s="24">
        <v>14183.1</v>
      </c>
      <c r="K135" s="24">
        <v>4273.3</v>
      </c>
      <c r="L135" s="24">
        <v>0</v>
      </c>
    </row>
    <row r="136" spans="3:13" ht="38.25" x14ac:dyDescent="0.2">
      <c r="C136" s="14" t="s">
        <v>185</v>
      </c>
      <c r="D136" s="16" t="s">
        <v>184</v>
      </c>
      <c r="E136" s="6"/>
      <c r="F136" s="6"/>
      <c r="G136" s="24">
        <f t="shared" ref="G136:L137" si="51">G137</f>
        <v>500</v>
      </c>
      <c r="H136" s="24">
        <f t="shared" si="51"/>
        <v>223.46530999999999</v>
      </c>
      <c r="I136" s="24">
        <f t="shared" si="51"/>
        <v>223.5</v>
      </c>
      <c r="J136" s="24">
        <f t="shared" si="51"/>
        <v>15544</v>
      </c>
      <c r="K136" s="24">
        <f t="shared" si="51"/>
        <v>0</v>
      </c>
      <c r="L136" s="24">
        <f t="shared" si="51"/>
        <v>0</v>
      </c>
    </row>
    <row r="137" spans="3:13" ht="76.5" x14ac:dyDescent="0.2">
      <c r="C137" s="17" t="s">
        <v>187</v>
      </c>
      <c r="D137" s="18" t="s">
        <v>186</v>
      </c>
      <c r="E137" s="6"/>
      <c r="F137" s="6"/>
      <c r="G137" s="24">
        <f t="shared" si="51"/>
        <v>500</v>
      </c>
      <c r="H137" s="24">
        <f t="shared" si="51"/>
        <v>223.46530999999999</v>
      </c>
      <c r="I137" s="24">
        <f t="shared" si="51"/>
        <v>223.5</v>
      </c>
      <c r="J137" s="24">
        <f t="shared" si="51"/>
        <v>15544</v>
      </c>
      <c r="K137" s="24">
        <f t="shared" si="51"/>
        <v>0</v>
      </c>
      <c r="L137" s="24">
        <f t="shared" si="51"/>
        <v>0</v>
      </c>
    </row>
    <row r="138" spans="3:13" ht="76.5" x14ac:dyDescent="0.2">
      <c r="C138" s="14" t="s">
        <v>189</v>
      </c>
      <c r="D138" s="16" t="s">
        <v>188</v>
      </c>
      <c r="E138" s="6"/>
      <c r="F138" s="6"/>
      <c r="G138" s="24">
        <v>500</v>
      </c>
      <c r="H138" s="24">
        <v>223.46530999999999</v>
      </c>
      <c r="I138" s="24">
        <v>223.5</v>
      </c>
      <c r="J138" s="24">
        <v>15544</v>
      </c>
      <c r="K138" s="24">
        <v>0</v>
      </c>
      <c r="L138" s="24">
        <v>0</v>
      </c>
    </row>
    <row r="139" spans="3:13" ht="25.5" x14ac:dyDescent="0.2">
      <c r="C139" s="12" t="s">
        <v>191</v>
      </c>
      <c r="D139" s="13" t="s">
        <v>190</v>
      </c>
      <c r="E139" s="26"/>
      <c r="F139" s="26"/>
      <c r="G139" s="25">
        <f t="shared" ref="G139:L139" si="52">G140+G142+G144+G146+G148+G152+G157+G158+G159+G163+G165+G167+G169</f>
        <v>502720.60000000003</v>
      </c>
      <c r="H139" s="25">
        <f t="shared" si="52"/>
        <v>253523.77454000001</v>
      </c>
      <c r="I139" s="25">
        <f t="shared" si="52"/>
        <v>472983.99803184002</v>
      </c>
      <c r="J139" s="25">
        <f t="shared" si="52"/>
        <v>502323.15232339228</v>
      </c>
      <c r="K139" s="25">
        <f t="shared" si="52"/>
        <v>618068.31132508034</v>
      </c>
      <c r="L139" s="25">
        <f t="shared" si="52"/>
        <v>647913.13500230969</v>
      </c>
    </row>
    <row r="140" spans="3:13" ht="114.75" x14ac:dyDescent="0.2">
      <c r="C140" s="17" t="s">
        <v>193</v>
      </c>
      <c r="D140" s="19" t="s">
        <v>192</v>
      </c>
      <c r="E140" s="6"/>
      <c r="F140" s="6"/>
      <c r="G140" s="24">
        <f t="shared" ref="G140:L140" si="53">G141</f>
        <v>371.5</v>
      </c>
      <c r="H140" s="24">
        <f t="shared" si="53"/>
        <v>61.624220000000001</v>
      </c>
      <c r="I140" s="24">
        <f t="shared" si="53"/>
        <v>161</v>
      </c>
      <c r="J140" s="24">
        <f t="shared" si="53"/>
        <v>168.8</v>
      </c>
      <c r="K140" s="24">
        <f t="shared" si="53"/>
        <v>176.4</v>
      </c>
      <c r="L140" s="24">
        <f t="shared" si="53"/>
        <v>183.9</v>
      </c>
    </row>
    <row r="141" spans="3:13" ht="114.75" x14ac:dyDescent="0.2">
      <c r="C141" s="14" t="s">
        <v>343</v>
      </c>
      <c r="D141" s="15" t="s">
        <v>194</v>
      </c>
      <c r="E141" s="41" t="s">
        <v>342</v>
      </c>
      <c r="F141" s="6"/>
      <c r="G141" s="24">
        <v>371.5</v>
      </c>
      <c r="H141" s="24">
        <v>61.624220000000001</v>
      </c>
      <c r="I141" s="24">
        <v>161</v>
      </c>
      <c r="J141" s="24">
        <v>168.8</v>
      </c>
      <c r="K141" s="24">
        <v>176.4</v>
      </c>
      <c r="L141" s="24">
        <v>183.9</v>
      </c>
    </row>
    <row r="142" spans="3:13" ht="38.25" x14ac:dyDescent="0.2">
      <c r="C142" s="17" t="s">
        <v>196</v>
      </c>
      <c r="D142" s="18" t="s">
        <v>195</v>
      </c>
      <c r="E142" s="6"/>
      <c r="F142" s="6"/>
      <c r="G142" s="24">
        <f t="shared" ref="G142:L142" si="54">G143</f>
        <v>7.9</v>
      </c>
      <c r="H142" s="24">
        <f t="shared" si="54"/>
        <v>0</v>
      </c>
      <c r="I142" s="24">
        <f t="shared" si="54"/>
        <v>0</v>
      </c>
      <c r="J142" s="24">
        <f t="shared" si="54"/>
        <v>0</v>
      </c>
      <c r="K142" s="24">
        <f t="shared" si="54"/>
        <v>0</v>
      </c>
      <c r="L142" s="24">
        <f t="shared" si="54"/>
        <v>0</v>
      </c>
    </row>
    <row r="143" spans="3:13" ht="63.75" x14ac:dyDescent="0.2">
      <c r="C143" s="14" t="s">
        <v>344</v>
      </c>
      <c r="D143" s="16" t="s">
        <v>197</v>
      </c>
      <c r="E143" s="6"/>
      <c r="F143" s="6"/>
      <c r="G143" s="24">
        <v>7.9</v>
      </c>
      <c r="H143" s="24">
        <v>0</v>
      </c>
      <c r="I143" s="24">
        <v>0</v>
      </c>
      <c r="J143" s="24">
        <v>0</v>
      </c>
      <c r="K143" s="24">
        <v>0</v>
      </c>
      <c r="L143" s="24">
        <v>0</v>
      </c>
      <c r="M143" s="66"/>
    </row>
    <row r="144" spans="3:13" ht="51" x14ac:dyDescent="0.2">
      <c r="C144" s="17" t="s">
        <v>199</v>
      </c>
      <c r="D144" s="18" t="s">
        <v>198</v>
      </c>
      <c r="E144" s="6"/>
      <c r="F144" s="6"/>
      <c r="G144" s="24">
        <f t="shared" ref="G144:L144" si="55">G145</f>
        <v>31.5</v>
      </c>
      <c r="H144" s="24">
        <f t="shared" si="55"/>
        <v>0</v>
      </c>
      <c r="I144" s="24">
        <f t="shared" si="55"/>
        <v>0</v>
      </c>
      <c r="J144" s="24">
        <f t="shared" si="55"/>
        <v>0</v>
      </c>
      <c r="K144" s="24">
        <f t="shared" si="55"/>
        <v>0</v>
      </c>
      <c r="L144" s="24">
        <f t="shared" si="55"/>
        <v>0</v>
      </c>
    </row>
    <row r="145" spans="3:18" ht="51" x14ac:dyDescent="0.2">
      <c r="C145" s="14" t="s">
        <v>345</v>
      </c>
      <c r="D145" s="16" t="s">
        <v>200</v>
      </c>
      <c r="E145" s="6"/>
      <c r="F145" s="6"/>
      <c r="G145" s="24">
        <v>31.5</v>
      </c>
      <c r="H145" s="24">
        <v>0</v>
      </c>
      <c r="I145" s="24">
        <v>0</v>
      </c>
      <c r="J145" s="24">
        <v>0</v>
      </c>
      <c r="K145" s="24">
        <v>0</v>
      </c>
      <c r="L145" s="24">
        <v>0</v>
      </c>
    </row>
    <row r="146" spans="3:18" ht="51" x14ac:dyDescent="0.2">
      <c r="C146" s="17" t="s">
        <v>366</v>
      </c>
      <c r="D146" s="18" t="s">
        <v>346</v>
      </c>
      <c r="E146" s="6"/>
      <c r="F146" s="6"/>
      <c r="G146" s="24">
        <f t="shared" ref="G146:L146" si="56">G147</f>
        <v>0</v>
      </c>
      <c r="H146" s="24">
        <f t="shared" si="56"/>
        <v>20</v>
      </c>
      <c r="I146" s="24">
        <f t="shared" si="56"/>
        <v>20</v>
      </c>
      <c r="J146" s="24">
        <f t="shared" si="56"/>
        <v>0</v>
      </c>
      <c r="K146" s="24">
        <f t="shared" si="56"/>
        <v>0</v>
      </c>
      <c r="L146" s="24">
        <f t="shared" si="56"/>
        <v>0</v>
      </c>
    </row>
    <row r="147" spans="3:18" ht="76.5" x14ac:dyDescent="0.2">
      <c r="C147" s="14" t="s">
        <v>367</v>
      </c>
      <c r="D147" s="16" t="s">
        <v>347</v>
      </c>
      <c r="E147" s="6"/>
      <c r="F147" s="6"/>
      <c r="G147" s="24">
        <v>0</v>
      </c>
      <c r="H147" s="24">
        <v>20</v>
      </c>
      <c r="I147" s="24">
        <v>20</v>
      </c>
      <c r="J147" s="24">
        <v>0</v>
      </c>
      <c r="K147" s="24">
        <v>0</v>
      </c>
      <c r="L147" s="24">
        <v>0</v>
      </c>
    </row>
    <row r="148" spans="3:18" ht="46.5" customHeight="1" x14ac:dyDescent="0.2">
      <c r="C148" s="17" t="s">
        <v>368</v>
      </c>
      <c r="D148" s="18" t="s">
        <v>348</v>
      </c>
      <c r="E148" s="28"/>
      <c r="F148" s="28"/>
      <c r="G148" s="29">
        <f t="shared" ref="G148:L148" si="57">G149</f>
        <v>80.5</v>
      </c>
      <c r="H148" s="29">
        <f t="shared" si="57"/>
        <v>13.388689999999999</v>
      </c>
      <c r="I148" s="29">
        <f t="shared" si="57"/>
        <v>24.6</v>
      </c>
      <c r="J148" s="29">
        <f t="shared" si="57"/>
        <v>25.8</v>
      </c>
      <c r="K148" s="29">
        <f t="shared" si="57"/>
        <v>26.9</v>
      </c>
      <c r="L148" s="29">
        <f t="shared" si="57"/>
        <v>28.1</v>
      </c>
    </row>
    <row r="149" spans="3:18" ht="63.75" x14ac:dyDescent="0.2">
      <c r="C149" s="14" t="s">
        <v>369</v>
      </c>
      <c r="D149" s="16" t="s">
        <v>349</v>
      </c>
      <c r="E149" s="6"/>
      <c r="F149" s="6"/>
      <c r="G149" s="24">
        <f>G150</f>
        <v>80.5</v>
      </c>
      <c r="H149" s="24">
        <f>H150+H151</f>
        <v>13.388689999999999</v>
      </c>
      <c r="I149" s="24">
        <f>I150+I151</f>
        <v>24.6</v>
      </c>
      <c r="J149" s="24">
        <f>J150+J151</f>
        <v>25.8</v>
      </c>
      <c r="K149" s="24">
        <f>K150+K151</f>
        <v>26.9</v>
      </c>
      <c r="L149" s="24">
        <f>L150+L151</f>
        <v>28.1</v>
      </c>
    </row>
    <row r="150" spans="3:18" ht="89.25" x14ac:dyDescent="0.2">
      <c r="C150" s="14" t="s">
        <v>372</v>
      </c>
      <c r="D150" s="16" t="s">
        <v>350</v>
      </c>
      <c r="E150" s="53" t="s">
        <v>305</v>
      </c>
      <c r="F150" s="6"/>
      <c r="G150" s="24">
        <v>80.5</v>
      </c>
      <c r="H150" s="24">
        <v>13.273529999999999</v>
      </c>
      <c r="I150" s="24">
        <v>24.6</v>
      </c>
      <c r="J150" s="24">
        <v>25.8</v>
      </c>
      <c r="K150" s="24">
        <v>26.9</v>
      </c>
      <c r="L150" s="24">
        <v>28.1</v>
      </c>
    </row>
    <row r="151" spans="3:18" ht="63.75" x14ac:dyDescent="0.2">
      <c r="C151" s="14" t="s">
        <v>371</v>
      </c>
      <c r="D151" s="16" t="s">
        <v>351</v>
      </c>
      <c r="E151" s="6"/>
      <c r="F151" s="6"/>
      <c r="G151" s="24">
        <v>0</v>
      </c>
      <c r="H151" s="24">
        <v>0.11516</v>
      </c>
      <c r="I151" s="24">
        <v>0</v>
      </c>
      <c r="J151" s="24">
        <v>0</v>
      </c>
      <c r="K151" s="24">
        <v>0</v>
      </c>
      <c r="L151" s="24">
        <v>0</v>
      </c>
    </row>
    <row r="152" spans="3:18" ht="153" x14ac:dyDescent="0.2">
      <c r="C152" s="14" t="s">
        <v>370</v>
      </c>
      <c r="D152" s="16" t="s">
        <v>352</v>
      </c>
      <c r="E152" s="6"/>
      <c r="F152" s="6"/>
      <c r="G152" s="24">
        <f t="shared" ref="G152:L152" si="58">G153+G154</f>
        <v>5626.2999999999993</v>
      </c>
      <c r="H152" s="24">
        <f t="shared" si="58"/>
        <v>1314.1508699999999</v>
      </c>
      <c r="I152" s="24">
        <f t="shared" si="58"/>
        <v>2778.2</v>
      </c>
      <c r="J152" s="24">
        <f t="shared" si="58"/>
        <v>2251.8000000000002</v>
      </c>
      <c r="K152" s="24">
        <f t="shared" si="58"/>
        <v>2185.1999999999998</v>
      </c>
      <c r="L152" s="24">
        <f t="shared" si="58"/>
        <v>2185.1999999999998</v>
      </c>
    </row>
    <row r="153" spans="3:18" ht="25.5" x14ac:dyDescent="0.2">
      <c r="C153" s="14" t="s">
        <v>364</v>
      </c>
      <c r="D153" s="16" t="s">
        <v>353</v>
      </c>
      <c r="E153" s="41" t="s">
        <v>292</v>
      </c>
      <c r="F153" s="6"/>
      <c r="G153" s="24">
        <v>39.4</v>
      </c>
      <c r="H153" s="24">
        <v>0</v>
      </c>
      <c r="I153" s="24">
        <v>0</v>
      </c>
      <c r="J153" s="24">
        <v>0</v>
      </c>
      <c r="K153" s="24">
        <v>0</v>
      </c>
      <c r="L153" s="24">
        <v>0</v>
      </c>
    </row>
    <row r="154" spans="3:18" ht="25.5" x14ac:dyDescent="0.2">
      <c r="C154" s="17" t="s">
        <v>365</v>
      </c>
      <c r="D154" s="18" t="s">
        <v>354</v>
      </c>
      <c r="E154" s="28"/>
      <c r="F154" s="28"/>
      <c r="G154" s="29">
        <v>5586.9</v>
      </c>
      <c r="H154" s="29">
        <v>1314.1508699999999</v>
      </c>
      <c r="I154" s="29">
        <v>2778.2</v>
      </c>
      <c r="J154" s="29">
        <v>2251.8000000000002</v>
      </c>
      <c r="K154" s="29">
        <v>2185.1999999999998</v>
      </c>
      <c r="L154" s="29">
        <v>2185.1999999999998</v>
      </c>
    </row>
    <row r="155" spans="3:18" ht="63.75" x14ac:dyDescent="0.2">
      <c r="C155" s="14" t="s">
        <v>362</v>
      </c>
      <c r="D155" s="16" t="s">
        <v>355</v>
      </c>
      <c r="E155" s="41" t="s">
        <v>292</v>
      </c>
      <c r="F155" s="6"/>
      <c r="G155" s="24"/>
      <c r="H155" s="24">
        <v>297.5</v>
      </c>
      <c r="I155" s="24">
        <v>628.934256231934</v>
      </c>
      <c r="J155" s="24">
        <v>509.76681239042199</v>
      </c>
      <c r="K155" s="24">
        <v>494.68977637248003</v>
      </c>
      <c r="L155" s="24">
        <v>494.68977637248003</v>
      </c>
    </row>
    <row r="156" spans="3:18" ht="102" x14ac:dyDescent="0.2">
      <c r="C156" s="14" t="s">
        <v>363</v>
      </c>
      <c r="D156" s="16" t="s">
        <v>356</v>
      </c>
      <c r="E156" s="41" t="s">
        <v>292</v>
      </c>
      <c r="F156" s="6"/>
      <c r="G156" s="24"/>
      <c r="H156" s="24">
        <v>1016.6508700000001</v>
      </c>
      <c r="I156" s="24">
        <v>2149.2657437680655</v>
      </c>
      <c r="J156" s="24">
        <v>1742.0331876095781</v>
      </c>
      <c r="K156" s="24">
        <v>1690.51022362752</v>
      </c>
      <c r="L156" s="24">
        <v>1690.51022362752</v>
      </c>
      <c r="N156" s="36"/>
      <c r="O156" s="36"/>
      <c r="P156" s="36"/>
      <c r="Q156" s="36"/>
      <c r="R156" s="36"/>
    </row>
    <row r="157" spans="3:18" ht="38.25" x14ac:dyDescent="0.2">
      <c r="C157" s="14" t="s">
        <v>361</v>
      </c>
      <c r="D157" s="16" t="s">
        <v>201</v>
      </c>
      <c r="E157" s="5" t="s">
        <v>360</v>
      </c>
      <c r="F157" s="6"/>
      <c r="G157" s="24">
        <v>671.9</v>
      </c>
      <c r="H157" s="24">
        <v>273.2</v>
      </c>
      <c r="I157" s="24">
        <v>756.10553573209449</v>
      </c>
      <c r="J157" s="24">
        <v>792.39860144723502</v>
      </c>
      <c r="K157" s="24">
        <v>828.05653851236059</v>
      </c>
      <c r="L157" s="24">
        <v>863.66296966839207</v>
      </c>
    </row>
    <row r="158" spans="3:18" ht="63.75" x14ac:dyDescent="0.2">
      <c r="C158" s="14" t="s">
        <v>358</v>
      </c>
      <c r="D158" s="16" t="s">
        <v>202</v>
      </c>
      <c r="E158" s="65" t="s">
        <v>359</v>
      </c>
      <c r="F158" s="6"/>
      <c r="G158" s="24">
        <v>7844</v>
      </c>
      <c r="H158" s="24">
        <v>2247.6278200000002</v>
      </c>
      <c r="I158" s="24">
        <v>3141.8191208005346</v>
      </c>
      <c r="J158" s="24">
        <v>3292.6264385989598</v>
      </c>
      <c r="K158" s="24">
        <v>3440.7946283359129</v>
      </c>
      <c r="L158" s="24">
        <v>3588.7487973543571</v>
      </c>
    </row>
    <row r="159" spans="3:18" ht="38.25" x14ac:dyDescent="0.2">
      <c r="C159" s="14" t="s">
        <v>204</v>
      </c>
      <c r="D159" s="16" t="s">
        <v>203</v>
      </c>
      <c r="E159" s="6"/>
      <c r="F159" s="6"/>
      <c r="G159" s="24">
        <f t="shared" ref="G159:L159" si="59">G160+G162</f>
        <v>395494.9</v>
      </c>
      <c r="H159" s="24">
        <f t="shared" si="59"/>
        <v>144525.17799</v>
      </c>
      <c r="I159" s="24">
        <f t="shared" si="59"/>
        <v>291694.14063497534</v>
      </c>
      <c r="J159" s="24">
        <f t="shared" si="59"/>
        <v>304190.42657147802</v>
      </c>
      <c r="K159" s="24">
        <f t="shared" si="59"/>
        <v>392390.15391433</v>
      </c>
      <c r="L159" s="24">
        <f t="shared" si="59"/>
        <v>410230.02852289699</v>
      </c>
    </row>
    <row r="160" spans="3:18" ht="63.75" x14ac:dyDescent="0.2">
      <c r="C160" s="17" t="s">
        <v>206</v>
      </c>
      <c r="D160" s="18" t="s">
        <v>205</v>
      </c>
      <c r="E160" s="6"/>
      <c r="F160" s="6"/>
      <c r="G160" s="24">
        <f t="shared" ref="G160:L160" si="60">G161</f>
        <v>3618.2</v>
      </c>
      <c r="H160" s="24">
        <f t="shared" si="60"/>
        <v>9749.3779900000009</v>
      </c>
      <c r="I160" s="24">
        <f t="shared" si="60"/>
        <v>15000</v>
      </c>
      <c r="J160" s="24">
        <f t="shared" si="60"/>
        <v>36178.400000000001</v>
      </c>
      <c r="K160" s="24">
        <f t="shared" si="60"/>
        <v>104701.8</v>
      </c>
      <c r="L160" s="24">
        <f t="shared" si="60"/>
        <v>99701.8</v>
      </c>
    </row>
    <row r="161" spans="3:12" ht="76.5" x14ac:dyDescent="0.2">
      <c r="C161" s="14" t="s">
        <v>208</v>
      </c>
      <c r="D161" s="16" t="s">
        <v>207</v>
      </c>
      <c r="E161" s="41" t="s">
        <v>277</v>
      </c>
      <c r="F161" s="6"/>
      <c r="G161" s="24">
        <v>3618.2</v>
      </c>
      <c r="H161" s="24">
        <v>9749.3779900000009</v>
      </c>
      <c r="I161" s="24">
        <v>15000</v>
      </c>
      <c r="J161" s="24">
        <v>36178.400000000001</v>
      </c>
      <c r="K161" s="24">
        <v>104701.8</v>
      </c>
      <c r="L161" s="24">
        <v>99701.8</v>
      </c>
    </row>
    <row r="162" spans="3:12" ht="51" x14ac:dyDescent="0.2">
      <c r="C162" s="14" t="s">
        <v>276</v>
      </c>
      <c r="D162" s="16" t="s">
        <v>209</v>
      </c>
      <c r="E162" s="5" t="s">
        <v>275</v>
      </c>
      <c r="F162" s="6"/>
      <c r="G162" s="24">
        <v>391876.7</v>
      </c>
      <c r="H162" s="24">
        <v>134775.79999999999</v>
      </c>
      <c r="I162" s="24">
        <v>276694.14063497534</v>
      </c>
      <c r="J162" s="24">
        <v>268012.026571478</v>
      </c>
      <c r="K162" s="24">
        <v>287688.35391433001</v>
      </c>
      <c r="L162" s="24">
        <v>310528.228522897</v>
      </c>
    </row>
    <row r="163" spans="3:12" ht="51" x14ac:dyDescent="0.2">
      <c r="C163" s="17" t="s">
        <v>211</v>
      </c>
      <c r="D163" s="18" t="s">
        <v>210</v>
      </c>
      <c r="E163" s="6"/>
      <c r="F163" s="6"/>
      <c r="G163" s="24">
        <f t="shared" ref="G163:L163" si="61">G164</f>
        <v>799.2</v>
      </c>
      <c r="H163" s="24">
        <f t="shared" si="61"/>
        <v>108.5</v>
      </c>
      <c r="I163" s="24">
        <f t="shared" si="61"/>
        <v>133.80000000000001</v>
      </c>
      <c r="J163" s="24">
        <f t="shared" si="61"/>
        <v>223.4</v>
      </c>
      <c r="K163" s="24">
        <f t="shared" si="61"/>
        <v>223.4</v>
      </c>
      <c r="L163" s="24">
        <f t="shared" si="61"/>
        <v>223.4</v>
      </c>
    </row>
    <row r="164" spans="3:12" ht="76.5" x14ac:dyDescent="0.2">
      <c r="C164" s="14" t="s">
        <v>374</v>
      </c>
      <c r="D164" s="16" t="s">
        <v>212</v>
      </c>
      <c r="E164" s="41" t="s">
        <v>274</v>
      </c>
      <c r="F164" s="6"/>
      <c r="G164" s="24">
        <v>799.2</v>
      </c>
      <c r="H164" s="24">
        <v>108.5</v>
      </c>
      <c r="I164" s="24">
        <v>133.80000000000001</v>
      </c>
      <c r="J164" s="24">
        <v>223.4</v>
      </c>
      <c r="K164" s="24">
        <v>223.4</v>
      </c>
      <c r="L164" s="24">
        <v>223.4</v>
      </c>
    </row>
    <row r="165" spans="3:12" ht="89.25" x14ac:dyDescent="0.2">
      <c r="C165" s="17" t="s">
        <v>214</v>
      </c>
      <c r="D165" s="18" t="s">
        <v>213</v>
      </c>
      <c r="E165" s="6"/>
      <c r="F165" s="6"/>
      <c r="G165" s="29">
        <f t="shared" ref="G165:L165" si="62">G166</f>
        <v>2248.4</v>
      </c>
      <c r="H165" s="29">
        <f t="shared" si="62"/>
        <v>1046.4049500000001</v>
      </c>
      <c r="I165" s="29">
        <f t="shared" si="62"/>
        <v>2183.6048703320798</v>
      </c>
      <c r="J165" s="29">
        <f t="shared" si="62"/>
        <v>2288.4179041080197</v>
      </c>
      <c r="K165" s="29">
        <f t="shared" si="62"/>
        <v>2391.3967097928808</v>
      </c>
      <c r="L165" s="29">
        <f t="shared" si="62"/>
        <v>2494.2267683139744</v>
      </c>
    </row>
    <row r="166" spans="3:12" ht="140.25" x14ac:dyDescent="0.2">
      <c r="C166" s="14" t="s">
        <v>216</v>
      </c>
      <c r="D166" s="16" t="s">
        <v>215</v>
      </c>
      <c r="E166" s="5" t="s">
        <v>273</v>
      </c>
      <c r="F166" s="6"/>
      <c r="G166" s="24">
        <v>2248.4</v>
      </c>
      <c r="H166" s="24">
        <v>1046.4049500000001</v>
      </c>
      <c r="I166" s="24">
        <v>2183.6048703320798</v>
      </c>
      <c r="J166" s="24">
        <v>2288.4179041080197</v>
      </c>
      <c r="K166" s="24">
        <v>2391.3967097928808</v>
      </c>
      <c r="L166" s="24">
        <v>2494.2267683139744</v>
      </c>
    </row>
    <row r="167" spans="3:12" ht="76.5" x14ac:dyDescent="0.2">
      <c r="C167" s="17" t="s">
        <v>218</v>
      </c>
      <c r="D167" s="18" t="s">
        <v>217</v>
      </c>
      <c r="E167" s="6"/>
      <c r="F167" s="6"/>
      <c r="G167" s="29">
        <f t="shared" ref="G167:L167" si="63">G168</f>
        <v>34930</v>
      </c>
      <c r="H167" s="29">
        <f t="shared" si="63"/>
        <v>66023</v>
      </c>
      <c r="I167" s="29">
        <f t="shared" si="63"/>
        <v>74200</v>
      </c>
      <c r="J167" s="29">
        <f t="shared" si="63"/>
        <v>86500</v>
      </c>
      <c r="K167" s="29">
        <f t="shared" si="63"/>
        <v>109200</v>
      </c>
      <c r="L167" s="29">
        <f t="shared" si="63"/>
        <v>116300</v>
      </c>
    </row>
    <row r="168" spans="3:12" ht="102" x14ac:dyDescent="0.2">
      <c r="C168" s="14" t="s">
        <v>373</v>
      </c>
      <c r="D168" s="15" t="s">
        <v>219</v>
      </c>
      <c r="E168" s="58" t="s">
        <v>271</v>
      </c>
      <c r="F168" s="6"/>
      <c r="G168" s="24">
        <v>34930</v>
      </c>
      <c r="H168" s="24">
        <v>66023</v>
      </c>
      <c r="I168" s="24">
        <v>74200</v>
      </c>
      <c r="J168" s="24">
        <v>86500</v>
      </c>
      <c r="K168" s="24">
        <v>109200</v>
      </c>
      <c r="L168" s="24">
        <v>116300</v>
      </c>
    </row>
    <row r="169" spans="3:12" ht="38.25" x14ac:dyDescent="0.2">
      <c r="C169" s="17" t="s">
        <v>221</v>
      </c>
      <c r="D169" s="18" t="s">
        <v>220</v>
      </c>
      <c r="E169" s="6"/>
      <c r="F169" s="6"/>
      <c r="G169" s="24">
        <f t="shared" ref="G169:L169" si="64">G170</f>
        <v>54614.5</v>
      </c>
      <c r="H169" s="24">
        <f t="shared" si="64"/>
        <v>37890.699999999997</v>
      </c>
      <c r="I169" s="24">
        <f t="shared" si="64"/>
        <v>97890.727870000002</v>
      </c>
      <c r="J169" s="24">
        <f t="shared" si="64"/>
        <v>102589.48280776</v>
      </c>
      <c r="K169" s="24">
        <f t="shared" si="64"/>
        <v>107206.00953410919</v>
      </c>
      <c r="L169" s="24">
        <f t="shared" si="64"/>
        <v>111815.8679440759</v>
      </c>
    </row>
    <row r="170" spans="3:12" ht="298.5" customHeight="1" x14ac:dyDescent="0.2">
      <c r="C170" s="14" t="s">
        <v>223</v>
      </c>
      <c r="D170" s="16" t="s">
        <v>222</v>
      </c>
      <c r="E170" s="5" t="s">
        <v>272</v>
      </c>
      <c r="F170" s="6"/>
      <c r="G170" s="24">
        <v>54614.5</v>
      </c>
      <c r="H170" s="24">
        <v>37890.699999999997</v>
      </c>
      <c r="I170" s="24">
        <v>97890.727870000002</v>
      </c>
      <c r="J170" s="24">
        <v>102589.48280776</v>
      </c>
      <c r="K170" s="24">
        <v>107206.00953410919</v>
      </c>
      <c r="L170" s="24">
        <v>111815.8679440759</v>
      </c>
    </row>
    <row r="171" spans="3:12" ht="25.5" x14ac:dyDescent="0.2">
      <c r="C171" s="12" t="s">
        <v>225</v>
      </c>
      <c r="D171" s="13" t="s">
        <v>224</v>
      </c>
      <c r="E171" s="6"/>
      <c r="F171" s="6"/>
      <c r="G171" s="24">
        <f t="shared" ref="G171:L171" si="65">G172+G174</f>
        <v>8079.4</v>
      </c>
      <c r="H171" s="24">
        <f t="shared" si="65"/>
        <v>1318.7</v>
      </c>
      <c r="I171" s="24">
        <f t="shared" si="65"/>
        <v>8084.7</v>
      </c>
      <c r="J171" s="24">
        <f t="shared" si="65"/>
        <v>8832</v>
      </c>
      <c r="K171" s="24">
        <f t="shared" si="65"/>
        <v>8832</v>
      </c>
      <c r="L171" s="24">
        <f t="shared" si="65"/>
        <v>8832</v>
      </c>
    </row>
    <row r="172" spans="3:12" ht="25.5" x14ac:dyDescent="0.2">
      <c r="C172" s="12" t="s">
        <v>268</v>
      </c>
      <c r="D172" s="18" t="s">
        <v>267</v>
      </c>
      <c r="E172" s="6"/>
      <c r="F172" s="6"/>
      <c r="G172" s="29">
        <f t="shared" ref="G172:L172" si="66">G173</f>
        <v>0</v>
      </c>
      <c r="H172" s="29">
        <f t="shared" si="66"/>
        <v>422.9</v>
      </c>
      <c r="I172" s="29">
        <f t="shared" si="66"/>
        <v>0</v>
      </c>
      <c r="J172" s="29">
        <f t="shared" si="66"/>
        <v>0</v>
      </c>
      <c r="K172" s="29">
        <f t="shared" si="66"/>
        <v>0</v>
      </c>
      <c r="L172" s="29">
        <f t="shared" si="66"/>
        <v>0</v>
      </c>
    </row>
    <row r="173" spans="3:12" ht="38.25" x14ac:dyDescent="0.2">
      <c r="C173" s="12" t="s">
        <v>270</v>
      </c>
      <c r="D173" s="16" t="s">
        <v>269</v>
      </c>
      <c r="E173" s="6"/>
      <c r="F173" s="6"/>
      <c r="G173" s="24">
        <v>0</v>
      </c>
      <c r="H173" s="24">
        <v>422.9</v>
      </c>
      <c r="I173" s="24">
        <v>0</v>
      </c>
      <c r="J173" s="24">
        <v>0</v>
      </c>
      <c r="K173" s="24">
        <v>0</v>
      </c>
      <c r="L173" s="24">
        <v>0</v>
      </c>
    </row>
    <row r="174" spans="3:12" ht="25.5" x14ac:dyDescent="0.2">
      <c r="C174" s="17" t="s">
        <v>226</v>
      </c>
      <c r="D174" s="18" t="s">
        <v>224</v>
      </c>
      <c r="E174" s="6"/>
      <c r="F174" s="6"/>
      <c r="G174" s="29">
        <f>G175</f>
        <v>8079.4</v>
      </c>
      <c r="H174" s="29">
        <v>895.80000000000007</v>
      </c>
      <c r="I174" s="29">
        <f>I175</f>
        <v>8084.7</v>
      </c>
      <c r="J174" s="29">
        <f>J175</f>
        <v>8832</v>
      </c>
      <c r="K174" s="29">
        <f>K175</f>
        <v>8832</v>
      </c>
      <c r="L174" s="29">
        <f>L175</f>
        <v>8832</v>
      </c>
    </row>
    <row r="175" spans="3:12" ht="76.5" x14ac:dyDescent="0.2">
      <c r="C175" s="14" t="s">
        <v>265</v>
      </c>
      <c r="D175" s="16" t="s">
        <v>227</v>
      </c>
      <c r="E175" s="5" t="s">
        <v>266</v>
      </c>
      <c r="F175" s="6"/>
      <c r="G175" s="24">
        <v>8079.4</v>
      </c>
      <c r="H175" s="24">
        <v>3432.39</v>
      </c>
      <c r="I175" s="24">
        <v>8084.7</v>
      </c>
      <c r="J175" s="24">
        <v>8832</v>
      </c>
      <c r="K175" s="24">
        <v>8832</v>
      </c>
      <c r="L175" s="24">
        <v>8832</v>
      </c>
    </row>
  </sheetData>
  <customSheetViews>
    <customSheetView guid="{0386E67D-0EE8-477E-9643-2E2CF524BA42}" scale="90" showPageBreaks="1" fitToPage="1" printArea="1" hiddenColumns="1" state="hidden" topLeftCell="C1">
      <selection activeCell="K9" sqref="K9"/>
      <pageMargins left="0.19685039370078741" right="0.23622047244094491" top="0.78740157480314965" bottom="0.23622047244094491" header="0.31496062992125984" footer="0.31496062992125984"/>
      <pageSetup paperSize="9" scale="80" fitToHeight="0" orientation="landscape" r:id="rId1"/>
    </customSheetView>
    <customSheetView guid="{59B1F92E-3080-4B3C-AB43-7CBA0A8FFB6D}" scale="90" showPageBreaks="1" fitToPage="1" printArea="1" hiddenColumns="1" topLeftCell="C1">
      <selection activeCell="D13" sqref="D13"/>
      <pageMargins left="0.19685039370078741" right="0.23622047244094491" top="0.78740157480314965" bottom="0.23622047244094491" header="0.31496062992125984" footer="0.31496062992125984"/>
      <pageSetup paperSize="9" scale="80" fitToHeight="0" orientation="landscape" r:id="rId2"/>
    </customSheetView>
    <customSheetView guid="{10B69522-62AE-4313-859A-9E4F497E803C}" scale="90" showPageBreaks="1" fitToPage="1" printArea="1" hiddenColumns="1" topLeftCell="C37">
      <selection activeCell="E31" sqref="E31"/>
      <pageMargins left="0.19685039370078741" right="0.23622047244094491" top="0.78740157480314965" bottom="0.23622047244094491" header="0.31496062992125984" footer="0.31496062992125984"/>
      <pageSetup paperSize="9" scale="80" fitToHeight="0" orientation="landscape" r:id="rId3"/>
    </customSheetView>
    <customSheetView guid="{5BFBE340-7A77-4A81-BD8D-F4A5E4682C7D}" scale="90" showPageBreaks="1" fitToPage="1" printArea="1" hiddenColumns="1" state="hidden" topLeftCell="C1">
      <selection activeCell="K9" sqref="K9"/>
      <pageMargins left="0.19685039370078741" right="0.23622047244094491" top="0.78740157480314965" bottom="0.23622047244094491" header="0.31496062992125984" footer="0.31496062992125984"/>
      <pageSetup paperSize="9" scale="80" fitToHeight="0" orientation="landscape" r:id="rId4"/>
    </customSheetView>
  </customSheetViews>
  <mergeCells count="7">
    <mergeCell ref="J1:L1"/>
    <mergeCell ref="C2:L2"/>
    <mergeCell ref="A4:A5"/>
    <mergeCell ref="B4:B5"/>
    <mergeCell ref="C4:D4"/>
    <mergeCell ref="J4:L4"/>
    <mergeCell ref="E4:E5"/>
  </mergeCells>
  <pageMargins left="0.19685039370078741" right="0.23622047244094491" top="0.78740157480314965" bottom="0.23622047244094491" header="0.31496062992125984" footer="0.31496062992125984"/>
  <pageSetup paperSize="9" scale="80" fitToHeight="0"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6"/>
  <sheetViews>
    <sheetView tabSelected="1" topLeftCell="C1" zoomScale="90" zoomScaleNormal="90" workbookViewId="0">
      <selection activeCell="I126" sqref="I126"/>
    </sheetView>
  </sheetViews>
  <sheetFormatPr defaultRowHeight="12.75" x14ac:dyDescent="0.2"/>
  <cols>
    <col min="1" max="1" width="9.140625" style="1" hidden="1" customWidth="1"/>
    <col min="2" max="2" width="21" style="1" hidden="1" customWidth="1"/>
    <col min="3" max="3" width="24.28515625" style="1" customWidth="1"/>
    <col min="4" max="4" width="41.5703125" style="1" customWidth="1"/>
    <col min="5" max="5" width="30.7109375" style="1" customWidth="1"/>
    <col min="6" max="6" width="9.140625" style="1" hidden="1" customWidth="1"/>
    <col min="7" max="7" width="14.7109375" style="1" customWidth="1"/>
    <col min="8" max="8" width="15.28515625" style="77" customWidth="1"/>
    <col min="9" max="9" width="15.140625" style="1" customWidth="1"/>
    <col min="10" max="10" width="14.42578125" style="1" customWidth="1"/>
    <col min="11" max="11" width="14.5703125" style="1" customWidth="1"/>
    <col min="12" max="12" width="16.7109375" style="1" customWidth="1"/>
    <col min="13" max="13" width="15.7109375" style="1" customWidth="1"/>
    <col min="14" max="14" width="11.140625" style="1" customWidth="1"/>
    <col min="15" max="16384" width="9.140625" style="1"/>
  </cols>
  <sheetData>
    <row r="1" spans="1:16" x14ac:dyDescent="0.2">
      <c r="J1" s="138"/>
      <c r="K1" s="138"/>
      <c r="L1" s="138"/>
    </row>
    <row r="2" spans="1:16" ht="18.75" x14ac:dyDescent="0.3">
      <c r="C2" s="139" t="s">
        <v>525</v>
      </c>
      <c r="D2" s="139"/>
      <c r="E2" s="139"/>
      <c r="F2" s="139"/>
      <c r="G2" s="139"/>
      <c r="H2" s="139"/>
      <c r="I2" s="139"/>
      <c r="J2" s="139"/>
      <c r="K2" s="139"/>
      <c r="L2" s="139"/>
    </row>
    <row r="3" spans="1:16" ht="18.75" x14ac:dyDescent="0.3">
      <c r="C3" s="119"/>
      <c r="D3" s="119"/>
      <c r="E3" s="119"/>
      <c r="F3" s="119"/>
      <c r="G3" s="119"/>
      <c r="H3" s="119"/>
      <c r="I3" s="119"/>
      <c r="J3" s="119"/>
      <c r="K3" s="119"/>
      <c r="L3" s="119"/>
    </row>
    <row r="4" spans="1:16" x14ac:dyDescent="0.2">
      <c r="C4" s="1" t="s">
        <v>577</v>
      </c>
      <c r="L4" s="120"/>
    </row>
    <row r="5" spans="1:16" ht="101.25" customHeight="1" x14ac:dyDescent="0.2">
      <c r="A5" s="140" t="s">
        <v>0</v>
      </c>
      <c r="B5" s="141" t="s">
        <v>1</v>
      </c>
      <c r="C5" s="140" t="s">
        <v>2</v>
      </c>
      <c r="D5" s="140"/>
      <c r="E5" s="140" t="s">
        <v>389</v>
      </c>
      <c r="F5" s="73" t="s">
        <v>4</v>
      </c>
      <c r="G5" s="73" t="s">
        <v>526</v>
      </c>
      <c r="H5" s="78" t="s">
        <v>527</v>
      </c>
      <c r="I5" s="73" t="s">
        <v>528</v>
      </c>
      <c r="J5" s="140" t="s">
        <v>388</v>
      </c>
      <c r="K5" s="140"/>
      <c r="L5" s="140"/>
    </row>
    <row r="6" spans="1:16" ht="51" x14ac:dyDescent="0.2">
      <c r="A6" s="140"/>
      <c r="B6" s="141"/>
      <c r="C6" s="73" t="s">
        <v>6</v>
      </c>
      <c r="D6" s="73" t="s">
        <v>7</v>
      </c>
      <c r="E6" s="140"/>
      <c r="F6" s="73"/>
      <c r="G6" s="73"/>
      <c r="H6" s="79"/>
      <c r="I6" s="7"/>
      <c r="J6" s="73" t="s">
        <v>529</v>
      </c>
      <c r="K6" s="73" t="s">
        <v>530</v>
      </c>
      <c r="L6" s="73" t="s">
        <v>531</v>
      </c>
    </row>
    <row r="7" spans="1:16" x14ac:dyDescent="0.2">
      <c r="A7" s="73">
        <v>1</v>
      </c>
      <c r="B7" s="74">
        <v>2</v>
      </c>
      <c r="C7" s="73">
        <v>1</v>
      </c>
      <c r="D7" s="73">
        <v>2</v>
      </c>
      <c r="E7" s="73">
        <v>3</v>
      </c>
      <c r="F7" s="73">
        <v>6</v>
      </c>
      <c r="G7" s="73">
        <v>4</v>
      </c>
      <c r="H7" s="78">
        <v>5</v>
      </c>
      <c r="I7" s="73">
        <v>6</v>
      </c>
      <c r="J7" s="73">
        <v>7</v>
      </c>
      <c r="K7" s="73">
        <v>8</v>
      </c>
      <c r="L7" s="73">
        <v>9</v>
      </c>
    </row>
    <row r="8" spans="1:16" s="112" customFormat="1" ht="19.5" customHeight="1" x14ac:dyDescent="0.2">
      <c r="A8" s="8"/>
      <c r="B8" s="111"/>
      <c r="C8" s="8"/>
      <c r="D8" s="9" t="s">
        <v>387</v>
      </c>
      <c r="E8" s="8"/>
      <c r="F8" s="8"/>
      <c r="G8" s="121">
        <f t="shared" ref="G8:L8" si="0">G9+G107</f>
        <v>1742856.5708900001</v>
      </c>
      <c r="H8" s="121">
        <f t="shared" si="0"/>
        <v>1289809.1380000003</v>
      </c>
      <c r="I8" s="121">
        <f t="shared" si="0"/>
        <v>1742664.58</v>
      </c>
      <c r="J8" s="121">
        <f t="shared" si="0"/>
        <v>1705755.8199999998</v>
      </c>
      <c r="K8" s="121">
        <f t="shared" si="0"/>
        <v>1435492.58</v>
      </c>
      <c r="L8" s="121">
        <f t="shared" si="0"/>
        <v>1433923.88</v>
      </c>
    </row>
    <row r="9" spans="1:16" x14ac:dyDescent="0.2">
      <c r="A9" s="8"/>
      <c r="B9" s="60"/>
      <c r="C9" s="83" t="s">
        <v>9</v>
      </c>
      <c r="D9" s="21" t="s">
        <v>8</v>
      </c>
      <c r="E9" s="84"/>
      <c r="F9" s="84">
        <v>100</v>
      </c>
      <c r="G9" s="122">
        <f t="shared" ref="G9:L9" si="1">G10+G16+G22+G34+G42+G51+G65+G71+G78+G83+G102+G48</f>
        <v>238600</v>
      </c>
      <c r="H9" s="123">
        <f t="shared" si="1"/>
        <v>174996.66099999996</v>
      </c>
      <c r="I9" s="122">
        <f t="shared" si="1"/>
        <v>238841.30000000002</v>
      </c>
      <c r="J9" s="122">
        <f t="shared" si="1"/>
        <v>236000</v>
      </c>
      <c r="K9" s="122">
        <f t="shared" si="1"/>
        <v>246300</v>
      </c>
      <c r="L9" s="122">
        <f t="shared" si="1"/>
        <v>257400</v>
      </c>
      <c r="M9" s="75"/>
      <c r="N9" s="75"/>
    </row>
    <row r="10" spans="1:16" x14ac:dyDescent="0.2">
      <c r="A10" s="82"/>
      <c r="B10" s="61"/>
      <c r="C10" s="83" t="s">
        <v>15</v>
      </c>
      <c r="D10" s="21" t="s">
        <v>10</v>
      </c>
      <c r="E10" s="84"/>
      <c r="F10" s="84"/>
      <c r="G10" s="122">
        <f t="shared" ref="G10:L10" si="2">G11</f>
        <v>132250</v>
      </c>
      <c r="H10" s="123">
        <f t="shared" si="2"/>
        <v>95286.319999999992</v>
      </c>
      <c r="I10" s="122">
        <f t="shared" si="2"/>
        <v>132250</v>
      </c>
      <c r="J10" s="122">
        <f t="shared" si="2"/>
        <v>134000</v>
      </c>
      <c r="K10" s="122">
        <f t="shared" si="2"/>
        <v>137000</v>
      </c>
      <c r="L10" s="122">
        <f t="shared" si="2"/>
        <v>140400</v>
      </c>
      <c r="M10" s="75"/>
      <c r="N10" s="85"/>
    </row>
    <row r="11" spans="1:16" x14ac:dyDescent="0.2">
      <c r="C11" s="89" t="s">
        <v>21</v>
      </c>
      <c r="D11" s="90" t="s">
        <v>20</v>
      </c>
      <c r="E11" s="88"/>
      <c r="F11" s="76"/>
      <c r="G11" s="124">
        <f t="shared" ref="G11:L11" si="3">G12+G13+G14+G15</f>
        <v>132250</v>
      </c>
      <c r="H11" s="125">
        <f t="shared" si="3"/>
        <v>95286.319999999992</v>
      </c>
      <c r="I11" s="124">
        <f t="shared" si="3"/>
        <v>132250</v>
      </c>
      <c r="J11" s="124">
        <f t="shared" si="3"/>
        <v>134000</v>
      </c>
      <c r="K11" s="124">
        <f t="shared" si="3"/>
        <v>137000</v>
      </c>
      <c r="L11" s="124">
        <f t="shared" si="3"/>
        <v>140400</v>
      </c>
      <c r="M11" s="75"/>
      <c r="N11" s="75"/>
    </row>
    <row r="12" spans="1:16" ht="80.45" customHeight="1" x14ac:dyDescent="0.2">
      <c r="C12" s="92" t="s">
        <v>23</v>
      </c>
      <c r="D12" s="93" t="s">
        <v>22</v>
      </c>
      <c r="E12" s="88" t="s">
        <v>284</v>
      </c>
      <c r="F12" s="48"/>
      <c r="G12" s="126">
        <v>131663</v>
      </c>
      <c r="H12" s="127">
        <v>94675.23</v>
      </c>
      <c r="I12" s="128">
        <v>131663</v>
      </c>
      <c r="J12" s="128">
        <v>133180</v>
      </c>
      <c r="K12" s="128">
        <v>136180</v>
      </c>
      <c r="L12" s="128">
        <v>139560</v>
      </c>
      <c r="M12" s="75"/>
      <c r="N12" s="75"/>
      <c r="P12" s="1" t="s">
        <v>450</v>
      </c>
    </row>
    <row r="13" spans="1:16" ht="119.45" customHeight="1" x14ac:dyDescent="0.2">
      <c r="C13" s="92" t="s">
        <v>25</v>
      </c>
      <c r="D13" s="93" t="s">
        <v>24</v>
      </c>
      <c r="E13" s="88" t="s">
        <v>284</v>
      </c>
      <c r="F13" s="48"/>
      <c r="G13" s="126">
        <v>205</v>
      </c>
      <c r="H13" s="127">
        <v>223.33</v>
      </c>
      <c r="I13" s="128">
        <v>205</v>
      </c>
      <c r="J13" s="128">
        <v>280</v>
      </c>
      <c r="K13" s="128">
        <v>280</v>
      </c>
      <c r="L13" s="128">
        <v>300</v>
      </c>
      <c r="M13" s="75"/>
      <c r="N13" s="75"/>
    </row>
    <row r="14" spans="1:16" ht="51" x14ac:dyDescent="0.2">
      <c r="C14" s="92" t="s">
        <v>27</v>
      </c>
      <c r="D14" s="94" t="s">
        <v>26</v>
      </c>
      <c r="E14" s="88" t="s">
        <v>284</v>
      </c>
      <c r="F14" s="48"/>
      <c r="G14" s="126">
        <v>362</v>
      </c>
      <c r="H14" s="127">
        <v>355.03</v>
      </c>
      <c r="I14" s="128">
        <v>362</v>
      </c>
      <c r="J14" s="128">
        <v>500</v>
      </c>
      <c r="K14" s="128">
        <v>500</v>
      </c>
      <c r="L14" s="128">
        <v>500</v>
      </c>
      <c r="M14" s="75"/>
      <c r="N14" s="75"/>
    </row>
    <row r="15" spans="1:16" ht="89.25" x14ac:dyDescent="0.2">
      <c r="C15" s="92" t="s">
        <v>29</v>
      </c>
      <c r="D15" s="94" t="s">
        <v>28</v>
      </c>
      <c r="E15" s="88" t="s">
        <v>284</v>
      </c>
      <c r="F15" s="48"/>
      <c r="G15" s="126">
        <v>20</v>
      </c>
      <c r="H15" s="127">
        <v>32.729999999999997</v>
      </c>
      <c r="I15" s="128">
        <v>20</v>
      </c>
      <c r="J15" s="128">
        <v>40</v>
      </c>
      <c r="K15" s="128">
        <v>40</v>
      </c>
      <c r="L15" s="128">
        <v>40</v>
      </c>
      <c r="M15" s="75"/>
      <c r="N15" s="75"/>
    </row>
    <row r="16" spans="1:16" ht="25.5" x14ac:dyDescent="0.2">
      <c r="C16" s="89" t="s">
        <v>31</v>
      </c>
      <c r="D16" s="90" t="s">
        <v>30</v>
      </c>
      <c r="E16" s="95"/>
      <c r="F16" s="76"/>
      <c r="G16" s="124">
        <f t="shared" ref="G16:L16" si="4">G17</f>
        <v>6750</v>
      </c>
      <c r="H16" s="125">
        <f t="shared" si="4"/>
        <v>5003.0299999999988</v>
      </c>
      <c r="I16" s="124">
        <f t="shared" si="4"/>
        <v>6750</v>
      </c>
      <c r="J16" s="124">
        <f t="shared" si="4"/>
        <v>6860</v>
      </c>
      <c r="K16" s="124">
        <f t="shared" si="4"/>
        <v>6880</v>
      </c>
      <c r="L16" s="124">
        <f t="shared" si="4"/>
        <v>7000</v>
      </c>
      <c r="M16" s="75"/>
      <c r="N16" s="75"/>
    </row>
    <row r="17" spans="3:14" ht="38.25" x14ac:dyDescent="0.2">
      <c r="C17" s="100" t="s">
        <v>33</v>
      </c>
      <c r="D17" s="100" t="s">
        <v>32</v>
      </c>
      <c r="E17" s="100"/>
      <c r="F17" s="100"/>
      <c r="G17" s="129">
        <f t="shared" ref="G17:L17" si="5">G18+G19+G20+G21</f>
        <v>6750</v>
      </c>
      <c r="H17" s="129">
        <f t="shared" si="5"/>
        <v>5003.0299999999988</v>
      </c>
      <c r="I17" s="129">
        <f t="shared" si="5"/>
        <v>6750</v>
      </c>
      <c r="J17" s="129">
        <f t="shared" si="5"/>
        <v>6860</v>
      </c>
      <c r="K17" s="129">
        <f t="shared" si="5"/>
        <v>6880</v>
      </c>
      <c r="L17" s="129">
        <f t="shared" si="5"/>
        <v>7000</v>
      </c>
      <c r="M17" s="75"/>
      <c r="N17" s="75"/>
    </row>
    <row r="18" spans="3:14" ht="69" customHeight="1" x14ac:dyDescent="0.2">
      <c r="C18" s="94" t="s">
        <v>521</v>
      </c>
      <c r="D18" s="94" t="s">
        <v>38</v>
      </c>
      <c r="E18" s="88" t="s">
        <v>386</v>
      </c>
      <c r="F18" s="94"/>
      <c r="G18" s="126">
        <v>3098</v>
      </c>
      <c r="H18" s="126">
        <v>2269.23</v>
      </c>
      <c r="I18" s="126">
        <v>3098</v>
      </c>
      <c r="J18" s="126">
        <v>3100</v>
      </c>
      <c r="K18" s="126">
        <v>3080</v>
      </c>
      <c r="L18" s="126">
        <v>3080</v>
      </c>
      <c r="M18" s="75"/>
      <c r="N18" s="75"/>
    </row>
    <row r="19" spans="3:14" ht="81" customHeight="1" x14ac:dyDescent="0.2">
      <c r="C19" s="94" t="s">
        <v>522</v>
      </c>
      <c r="D19" s="94" t="s">
        <v>40</v>
      </c>
      <c r="E19" s="88" t="s">
        <v>386</v>
      </c>
      <c r="F19" s="94"/>
      <c r="G19" s="126">
        <v>19</v>
      </c>
      <c r="H19" s="126">
        <v>16.22</v>
      </c>
      <c r="I19" s="126">
        <v>19</v>
      </c>
      <c r="J19" s="126">
        <v>17</v>
      </c>
      <c r="K19" s="126">
        <v>17</v>
      </c>
      <c r="L19" s="126">
        <v>18</v>
      </c>
      <c r="M19" s="75"/>
      <c r="N19" s="75"/>
    </row>
    <row r="20" spans="3:14" ht="66" customHeight="1" x14ac:dyDescent="0.2">
      <c r="C20" s="94" t="s">
        <v>523</v>
      </c>
      <c r="D20" s="94" t="s">
        <v>42</v>
      </c>
      <c r="E20" s="88" t="s">
        <v>386</v>
      </c>
      <c r="F20" s="94"/>
      <c r="G20" s="126">
        <v>4077</v>
      </c>
      <c r="H20" s="126">
        <v>3118.18</v>
      </c>
      <c r="I20" s="126">
        <v>4077</v>
      </c>
      <c r="J20" s="126">
        <v>4133</v>
      </c>
      <c r="K20" s="126">
        <v>4163</v>
      </c>
      <c r="L20" s="126">
        <v>4292</v>
      </c>
      <c r="M20" s="75"/>
      <c r="N20" s="75"/>
    </row>
    <row r="21" spans="3:14" ht="80.45" customHeight="1" x14ac:dyDescent="0.2">
      <c r="C21" s="94" t="s">
        <v>524</v>
      </c>
      <c r="D21" s="94" t="s">
        <v>44</v>
      </c>
      <c r="E21" s="88" t="s">
        <v>386</v>
      </c>
      <c r="F21" s="94"/>
      <c r="G21" s="126">
        <v>-444</v>
      </c>
      <c r="H21" s="126">
        <v>-400.6</v>
      </c>
      <c r="I21" s="126">
        <v>-444</v>
      </c>
      <c r="J21" s="126">
        <v>-390</v>
      </c>
      <c r="K21" s="126">
        <v>-380</v>
      </c>
      <c r="L21" s="126">
        <v>-390</v>
      </c>
      <c r="M21" s="75"/>
      <c r="N21" s="75"/>
    </row>
    <row r="22" spans="3:14" x14ac:dyDescent="0.2">
      <c r="C22" s="89" t="s">
        <v>49</v>
      </c>
      <c r="D22" s="90" t="s">
        <v>48</v>
      </c>
      <c r="E22" s="101"/>
      <c r="F22" s="76"/>
      <c r="G22" s="124">
        <f t="shared" ref="G22:L22" si="6">G23+G28+G30+G32</f>
        <v>25670</v>
      </c>
      <c r="H22" s="125">
        <f t="shared" si="6"/>
        <v>22125.07</v>
      </c>
      <c r="I22" s="124">
        <f t="shared" si="6"/>
        <v>26239</v>
      </c>
      <c r="J22" s="124">
        <f t="shared" si="6"/>
        <v>21160</v>
      </c>
      <c r="K22" s="124">
        <f t="shared" si="6"/>
        <v>34960</v>
      </c>
      <c r="L22" s="124">
        <f t="shared" si="6"/>
        <v>42730</v>
      </c>
      <c r="M22" s="75"/>
      <c r="N22" s="75"/>
    </row>
    <row r="23" spans="3:14" ht="25.5" x14ac:dyDescent="0.2">
      <c r="C23" s="89" t="s">
        <v>238</v>
      </c>
      <c r="D23" s="90" t="s">
        <v>50</v>
      </c>
      <c r="E23" s="101" t="s">
        <v>284</v>
      </c>
      <c r="F23" s="76"/>
      <c r="G23" s="124">
        <f t="shared" ref="G23:L23" si="7">G24+G26</f>
        <v>17110</v>
      </c>
      <c r="H23" s="125">
        <f t="shared" si="7"/>
        <v>14199.46</v>
      </c>
      <c r="I23" s="124">
        <f t="shared" si="7"/>
        <v>17124</v>
      </c>
      <c r="J23" s="124">
        <f t="shared" si="7"/>
        <v>17700</v>
      </c>
      <c r="K23" s="124">
        <f t="shared" si="7"/>
        <v>31500</v>
      </c>
      <c r="L23" s="124">
        <f t="shared" si="7"/>
        <v>39300</v>
      </c>
      <c r="M23" s="75"/>
      <c r="N23" s="75"/>
    </row>
    <row r="24" spans="3:14" ht="38.25" x14ac:dyDescent="0.2">
      <c r="C24" s="96" t="s">
        <v>239</v>
      </c>
      <c r="D24" s="97" t="s">
        <v>51</v>
      </c>
      <c r="E24" s="88"/>
      <c r="F24" s="48"/>
      <c r="G24" s="128">
        <f t="shared" ref="G24:L24" si="8">G25</f>
        <v>14010</v>
      </c>
      <c r="H24" s="127">
        <f t="shared" si="8"/>
        <v>8049.64</v>
      </c>
      <c r="I24" s="128">
        <f t="shared" si="8"/>
        <v>9774</v>
      </c>
      <c r="J24" s="128">
        <f t="shared" si="8"/>
        <v>10100</v>
      </c>
      <c r="K24" s="128">
        <f t="shared" si="8"/>
        <v>21500</v>
      </c>
      <c r="L24" s="128">
        <f t="shared" si="8"/>
        <v>25000</v>
      </c>
      <c r="M24" s="75"/>
      <c r="N24" s="75"/>
    </row>
    <row r="25" spans="3:14" ht="25.5" customHeight="1" x14ac:dyDescent="0.2">
      <c r="C25" s="92" t="s">
        <v>52</v>
      </c>
      <c r="D25" s="94" t="s">
        <v>51</v>
      </c>
      <c r="E25" s="88" t="s">
        <v>284</v>
      </c>
      <c r="F25" s="48"/>
      <c r="G25" s="128">
        <v>14010</v>
      </c>
      <c r="H25" s="127">
        <v>8049.64</v>
      </c>
      <c r="I25" s="128">
        <v>9774</v>
      </c>
      <c r="J25" s="128">
        <v>10100</v>
      </c>
      <c r="K25" s="128">
        <v>21500</v>
      </c>
      <c r="L25" s="128">
        <v>25000</v>
      </c>
      <c r="M25" s="75"/>
      <c r="N25" s="75"/>
    </row>
    <row r="26" spans="3:14" ht="27" customHeight="1" x14ac:dyDescent="0.2">
      <c r="C26" s="96" t="s">
        <v>240</v>
      </c>
      <c r="D26" s="97" t="s">
        <v>53</v>
      </c>
      <c r="E26" s="88"/>
      <c r="F26" s="48"/>
      <c r="G26" s="128">
        <f t="shared" ref="G26:L26" si="9">G27</f>
        <v>3100</v>
      </c>
      <c r="H26" s="127">
        <f t="shared" si="9"/>
        <v>6149.82</v>
      </c>
      <c r="I26" s="128">
        <f t="shared" si="9"/>
        <v>7350</v>
      </c>
      <c r="J26" s="128">
        <f t="shared" si="9"/>
        <v>7600</v>
      </c>
      <c r="K26" s="128">
        <f t="shared" si="9"/>
        <v>10000</v>
      </c>
      <c r="L26" s="128">
        <f t="shared" si="9"/>
        <v>14300</v>
      </c>
      <c r="M26" s="75"/>
      <c r="N26" s="75"/>
    </row>
    <row r="27" spans="3:14" ht="26.25" customHeight="1" x14ac:dyDescent="0.2">
      <c r="C27" s="92" t="s">
        <v>54</v>
      </c>
      <c r="D27" s="94" t="s">
        <v>53</v>
      </c>
      <c r="E27" s="88" t="s">
        <v>284</v>
      </c>
      <c r="F27" s="48"/>
      <c r="G27" s="128">
        <v>3100</v>
      </c>
      <c r="H27" s="127">
        <v>6149.82</v>
      </c>
      <c r="I27" s="128">
        <v>7350</v>
      </c>
      <c r="J27" s="128">
        <v>7600</v>
      </c>
      <c r="K27" s="128">
        <v>10000</v>
      </c>
      <c r="L27" s="128">
        <v>14300</v>
      </c>
      <c r="M27" s="75"/>
      <c r="N27" s="75"/>
    </row>
    <row r="28" spans="3:14" ht="26.25" customHeight="1" x14ac:dyDescent="0.2">
      <c r="C28" s="89" t="s">
        <v>391</v>
      </c>
      <c r="D28" s="90" t="s">
        <v>390</v>
      </c>
      <c r="E28" s="101" t="s">
        <v>284</v>
      </c>
      <c r="F28" s="99"/>
      <c r="G28" s="124">
        <f t="shared" ref="G28:L28" si="10">G29</f>
        <v>5300</v>
      </c>
      <c r="H28" s="124">
        <f t="shared" si="10"/>
        <v>5786.86</v>
      </c>
      <c r="I28" s="124">
        <f t="shared" si="10"/>
        <v>5796</v>
      </c>
      <c r="J28" s="124">
        <f t="shared" si="10"/>
        <v>100</v>
      </c>
      <c r="K28" s="124">
        <f t="shared" si="10"/>
        <v>50</v>
      </c>
      <c r="L28" s="124">
        <f t="shared" si="10"/>
        <v>10</v>
      </c>
      <c r="M28" s="75"/>
      <c r="N28" s="75"/>
    </row>
    <row r="29" spans="3:14" ht="26.25" customHeight="1" x14ac:dyDescent="0.2">
      <c r="C29" s="92" t="s">
        <v>451</v>
      </c>
      <c r="D29" s="94" t="s">
        <v>390</v>
      </c>
      <c r="E29" s="88" t="s">
        <v>284</v>
      </c>
      <c r="F29" s="99"/>
      <c r="G29" s="128">
        <v>5300</v>
      </c>
      <c r="H29" s="128">
        <v>5786.86</v>
      </c>
      <c r="I29" s="128">
        <v>5796</v>
      </c>
      <c r="J29" s="128">
        <v>100</v>
      </c>
      <c r="K29" s="128">
        <v>50</v>
      </c>
      <c r="L29" s="128">
        <v>10</v>
      </c>
      <c r="M29" s="75"/>
      <c r="N29" s="75"/>
    </row>
    <row r="30" spans="3:14" x14ac:dyDescent="0.2">
      <c r="C30" s="89" t="s">
        <v>393</v>
      </c>
      <c r="D30" s="90" t="s">
        <v>279</v>
      </c>
      <c r="E30" s="101" t="s">
        <v>284</v>
      </c>
      <c r="F30" s="76"/>
      <c r="G30" s="124">
        <f t="shared" ref="G30:L30" si="11">G31</f>
        <v>10</v>
      </c>
      <c r="H30" s="125">
        <f t="shared" si="11"/>
        <v>-0.23</v>
      </c>
      <c r="I30" s="124">
        <f t="shared" si="11"/>
        <v>10</v>
      </c>
      <c r="J30" s="124">
        <f t="shared" si="11"/>
        <v>10</v>
      </c>
      <c r="K30" s="124">
        <f t="shared" si="11"/>
        <v>10</v>
      </c>
      <c r="L30" s="124">
        <f t="shared" si="11"/>
        <v>10</v>
      </c>
      <c r="M30" s="75"/>
      <c r="N30" s="75"/>
    </row>
    <row r="31" spans="3:14" x14ac:dyDescent="0.2">
      <c r="C31" s="92" t="s">
        <v>392</v>
      </c>
      <c r="D31" s="94" t="s">
        <v>279</v>
      </c>
      <c r="E31" s="88" t="s">
        <v>284</v>
      </c>
      <c r="F31" s="76"/>
      <c r="G31" s="128">
        <v>10</v>
      </c>
      <c r="H31" s="128">
        <v>-0.23</v>
      </c>
      <c r="I31" s="128">
        <v>10</v>
      </c>
      <c r="J31" s="128">
        <v>10</v>
      </c>
      <c r="K31" s="128">
        <v>10</v>
      </c>
      <c r="L31" s="128">
        <v>10</v>
      </c>
      <c r="M31" s="75"/>
      <c r="N31" s="75"/>
    </row>
    <row r="32" spans="3:14" ht="25.5" x14ac:dyDescent="0.2">
      <c r="C32" s="89" t="s">
        <v>394</v>
      </c>
      <c r="D32" s="90" t="s">
        <v>395</v>
      </c>
      <c r="E32" s="101" t="s">
        <v>284</v>
      </c>
      <c r="F32" s="76"/>
      <c r="G32" s="124">
        <f t="shared" ref="G32:L32" si="12">G33</f>
        <v>3250</v>
      </c>
      <c r="H32" s="125">
        <f t="shared" si="12"/>
        <v>2138.98</v>
      </c>
      <c r="I32" s="124">
        <f t="shared" si="12"/>
        <v>3309</v>
      </c>
      <c r="J32" s="124">
        <f t="shared" si="12"/>
        <v>3350</v>
      </c>
      <c r="K32" s="124">
        <f t="shared" si="12"/>
        <v>3400</v>
      </c>
      <c r="L32" s="124">
        <f t="shared" si="12"/>
        <v>3410</v>
      </c>
      <c r="M32" s="75"/>
      <c r="N32" s="75"/>
    </row>
    <row r="33" spans="3:14" ht="38.25" x14ac:dyDescent="0.2">
      <c r="C33" s="92" t="s">
        <v>396</v>
      </c>
      <c r="D33" s="94" t="s">
        <v>397</v>
      </c>
      <c r="E33" s="88" t="s">
        <v>284</v>
      </c>
      <c r="F33" s="76"/>
      <c r="G33" s="128">
        <v>3250</v>
      </c>
      <c r="H33" s="128">
        <v>2138.98</v>
      </c>
      <c r="I33" s="128">
        <v>3309</v>
      </c>
      <c r="J33" s="128">
        <v>3350</v>
      </c>
      <c r="K33" s="128">
        <v>3400</v>
      </c>
      <c r="L33" s="128">
        <v>3410</v>
      </c>
      <c r="M33" s="75"/>
      <c r="N33" s="75"/>
    </row>
    <row r="34" spans="3:14" x14ac:dyDescent="0.2">
      <c r="C34" s="89" t="s">
        <v>58</v>
      </c>
      <c r="D34" s="90" t="s">
        <v>57</v>
      </c>
      <c r="E34" s="101" t="s">
        <v>284</v>
      </c>
      <c r="F34" s="76"/>
      <c r="G34" s="124">
        <f t="shared" ref="G34:L34" si="13">G35+G37</f>
        <v>9720</v>
      </c>
      <c r="H34" s="125">
        <f t="shared" si="13"/>
        <v>3711.7200000000003</v>
      </c>
      <c r="I34" s="124">
        <f t="shared" si="13"/>
        <v>9956</v>
      </c>
      <c r="J34" s="124">
        <f t="shared" si="13"/>
        <v>10490</v>
      </c>
      <c r="K34" s="124">
        <f t="shared" si="13"/>
        <v>11060</v>
      </c>
      <c r="L34" s="124">
        <f t="shared" si="13"/>
        <v>11700</v>
      </c>
      <c r="M34" s="75"/>
      <c r="N34" s="75"/>
    </row>
    <row r="35" spans="3:14" x14ac:dyDescent="0.2">
      <c r="C35" s="96" t="s">
        <v>399</v>
      </c>
      <c r="D35" s="97" t="s">
        <v>398</v>
      </c>
      <c r="E35" s="98"/>
      <c r="F35" s="76"/>
      <c r="G35" s="129">
        <f t="shared" ref="G35:L35" si="14">G36</f>
        <v>6500</v>
      </c>
      <c r="H35" s="129">
        <f t="shared" si="14"/>
        <v>1218.93</v>
      </c>
      <c r="I35" s="129">
        <f t="shared" si="14"/>
        <v>6369</v>
      </c>
      <c r="J35" s="129">
        <f t="shared" si="14"/>
        <v>6880</v>
      </c>
      <c r="K35" s="129">
        <f t="shared" si="14"/>
        <v>7400</v>
      </c>
      <c r="L35" s="129">
        <f t="shared" si="14"/>
        <v>8000</v>
      </c>
      <c r="M35" s="75"/>
      <c r="N35" s="75"/>
    </row>
    <row r="36" spans="3:14" ht="51" x14ac:dyDescent="0.2">
      <c r="C36" s="92" t="s">
        <v>400</v>
      </c>
      <c r="D36" s="92" t="s">
        <v>401</v>
      </c>
      <c r="E36" s="88" t="s">
        <v>284</v>
      </c>
      <c r="F36" s="76"/>
      <c r="G36" s="128">
        <v>6500</v>
      </c>
      <c r="H36" s="128">
        <v>1218.93</v>
      </c>
      <c r="I36" s="128">
        <v>6369</v>
      </c>
      <c r="J36" s="128">
        <v>6880</v>
      </c>
      <c r="K36" s="128">
        <v>7400</v>
      </c>
      <c r="L36" s="128">
        <v>8000</v>
      </c>
      <c r="M36" s="75"/>
      <c r="N36" s="75"/>
    </row>
    <row r="37" spans="3:14" x14ac:dyDescent="0.2">
      <c r="C37" s="96" t="s">
        <v>403</v>
      </c>
      <c r="D37" s="97" t="s">
        <v>402</v>
      </c>
      <c r="E37" s="98"/>
      <c r="F37" s="99"/>
      <c r="G37" s="129">
        <f t="shared" ref="G37:L37" si="15">G38+G40</f>
        <v>3220</v>
      </c>
      <c r="H37" s="130">
        <f t="shared" si="15"/>
        <v>2492.79</v>
      </c>
      <c r="I37" s="129">
        <f t="shared" si="15"/>
        <v>3587</v>
      </c>
      <c r="J37" s="129">
        <f t="shared" si="15"/>
        <v>3610</v>
      </c>
      <c r="K37" s="129">
        <f t="shared" si="15"/>
        <v>3660</v>
      </c>
      <c r="L37" s="129">
        <f t="shared" si="15"/>
        <v>3700</v>
      </c>
      <c r="M37" s="75"/>
      <c r="N37" s="75"/>
    </row>
    <row r="38" spans="3:14" x14ac:dyDescent="0.2">
      <c r="C38" s="92" t="s">
        <v>406</v>
      </c>
      <c r="D38" s="94" t="s">
        <v>404</v>
      </c>
      <c r="E38" s="88" t="s">
        <v>284</v>
      </c>
      <c r="F38" s="48"/>
      <c r="G38" s="128">
        <f t="shared" ref="G38:L38" si="16">G39</f>
        <v>2335</v>
      </c>
      <c r="H38" s="127">
        <f t="shared" si="16"/>
        <v>2726.33</v>
      </c>
      <c r="I38" s="128">
        <f t="shared" si="16"/>
        <v>2891</v>
      </c>
      <c r="J38" s="128">
        <f t="shared" si="16"/>
        <v>2910</v>
      </c>
      <c r="K38" s="128">
        <f t="shared" si="16"/>
        <v>2950</v>
      </c>
      <c r="L38" s="128">
        <f t="shared" si="16"/>
        <v>2980</v>
      </c>
      <c r="M38" s="75"/>
      <c r="N38" s="75"/>
    </row>
    <row r="39" spans="3:14" ht="38.25" x14ac:dyDescent="0.2">
      <c r="C39" s="92" t="s">
        <v>405</v>
      </c>
      <c r="D39" s="94" t="s">
        <v>407</v>
      </c>
      <c r="E39" s="88" t="s">
        <v>284</v>
      </c>
      <c r="F39" s="48"/>
      <c r="G39" s="128">
        <v>2335</v>
      </c>
      <c r="H39" s="127">
        <v>2726.33</v>
      </c>
      <c r="I39" s="128">
        <v>2891</v>
      </c>
      <c r="J39" s="128">
        <v>2910</v>
      </c>
      <c r="K39" s="128">
        <v>2950</v>
      </c>
      <c r="L39" s="128">
        <v>2980</v>
      </c>
      <c r="M39" s="75"/>
      <c r="N39" s="75"/>
    </row>
    <row r="40" spans="3:14" x14ac:dyDescent="0.2">
      <c r="C40" s="92" t="s">
        <v>409</v>
      </c>
      <c r="D40" s="94" t="s">
        <v>408</v>
      </c>
      <c r="E40" s="88" t="s">
        <v>284</v>
      </c>
      <c r="F40" s="48"/>
      <c r="G40" s="128">
        <f t="shared" ref="G40:L40" si="17">G41</f>
        <v>885</v>
      </c>
      <c r="H40" s="127">
        <f t="shared" si="17"/>
        <v>-233.54</v>
      </c>
      <c r="I40" s="128">
        <f t="shared" si="17"/>
        <v>696</v>
      </c>
      <c r="J40" s="128">
        <f t="shared" si="17"/>
        <v>700</v>
      </c>
      <c r="K40" s="128">
        <f t="shared" si="17"/>
        <v>710</v>
      </c>
      <c r="L40" s="128">
        <f t="shared" si="17"/>
        <v>720</v>
      </c>
      <c r="M40" s="75"/>
      <c r="N40" s="75"/>
    </row>
    <row r="41" spans="3:14" ht="38.25" x14ac:dyDescent="0.2">
      <c r="C41" s="92" t="s">
        <v>410</v>
      </c>
      <c r="D41" s="94" t="s">
        <v>411</v>
      </c>
      <c r="E41" s="88" t="s">
        <v>284</v>
      </c>
      <c r="F41" s="99"/>
      <c r="G41" s="128">
        <v>885</v>
      </c>
      <c r="H41" s="128">
        <v>-233.54</v>
      </c>
      <c r="I41" s="128">
        <v>696</v>
      </c>
      <c r="J41" s="128">
        <v>700</v>
      </c>
      <c r="K41" s="128">
        <v>710</v>
      </c>
      <c r="L41" s="128">
        <v>720</v>
      </c>
      <c r="M41" s="75"/>
      <c r="N41" s="75"/>
    </row>
    <row r="42" spans="3:14" x14ac:dyDescent="0.2">
      <c r="C42" s="89" t="s">
        <v>88</v>
      </c>
      <c r="D42" s="90" t="s">
        <v>87</v>
      </c>
      <c r="E42" s="102"/>
      <c r="F42" s="76"/>
      <c r="G42" s="124">
        <f t="shared" ref="G42:L42" si="18">G43+G45</f>
        <v>7040</v>
      </c>
      <c r="H42" s="125">
        <f t="shared" si="18"/>
        <v>5003.0199999999995</v>
      </c>
      <c r="I42" s="124">
        <f t="shared" si="18"/>
        <v>6713</v>
      </c>
      <c r="J42" s="124">
        <f t="shared" si="18"/>
        <v>6790</v>
      </c>
      <c r="K42" s="124">
        <f t="shared" si="18"/>
        <v>6860</v>
      </c>
      <c r="L42" s="124">
        <f t="shared" si="18"/>
        <v>6930</v>
      </c>
      <c r="M42" s="75"/>
      <c r="N42" s="85"/>
    </row>
    <row r="43" spans="3:14" ht="38.25" x14ac:dyDescent="0.2">
      <c r="C43" s="35" t="s">
        <v>412</v>
      </c>
      <c r="D43" s="35" t="s">
        <v>414</v>
      </c>
      <c r="E43" s="98"/>
      <c r="F43" s="99"/>
      <c r="G43" s="129">
        <f t="shared" ref="G43:L43" si="19">G44</f>
        <v>7000</v>
      </c>
      <c r="H43" s="130">
        <f t="shared" si="19"/>
        <v>4972.62</v>
      </c>
      <c r="I43" s="129">
        <f t="shared" si="19"/>
        <v>6673</v>
      </c>
      <c r="J43" s="129">
        <f t="shared" si="19"/>
        <v>6750</v>
      </c>
      <c r="K43" s="129">
        <f t="shared" si="19"/>
        <v>6820</v>
      </c>
      <c r="L43" s="129">
        <f t="shared" si="19"/>
        <v>6890</v>
      </c>
      <c r="M43" s="75"/>
      <c r="N43" s="75"/>
    </row>
    <row r="44" spans="3:14" ht="51" x14ac:dyDescent="0.2">
      <c r="C44" s="32" t="s">
        <v>413</v>
      </c>
      <c r="D44" s="94" t="s">
        <v>415</v>
      </c>
      <c r="E44" s="103" t="s">
        <v>284</v>
      </c>
      <c r="F44" s="48"/>
      <c r="G44" s="128">
        <v>7000</v>
      </c>
      <c r="H44" s="127">
        <v>4972.62</v>
      </c>
      <c r="I44" s="128">
        <v>6673</v>
      </c>
      <c r="J44" s="128">
        <v>6750</v>
      </c>
      <c r="K44" s="128">
        <v>6820</v>
      </c>
      <c r="L44" s="128">
        <v>6890</v>
      </c>
      <c r="M44" s="75"/>
      <c r="N44" s="75"/>
    </row>
    <row r="45" spans="3:14" ht="42" customHeight="1" x14ac:dyDescent="0.2">
      <c r="C45" s="96" t="s">
        <v>91</v>
      </c>
      <c r="D45" s="35" t="s">
        <v>90</v>
      </c>
      <c r="E45" s="98"/>
      <c r="F45" s="48"/>
      <c r="G45" s="129">
        <f t="shared" ref="G45:L45" si="20">G46+G47</f>
        <v>40</v>
      </c>
      <c r="H45" s="129">
        <f t="shared" si="20"/>
        <v>30.4</v>
      </c>
      <c r="I45" s="129">
        <f t="shared" si="20"/>
        <v>40</v>
      </c>
      <c r="J45" s="129">
        <f t="shared" si="20"/>
        <v>40</v>
      </c>
      <c r="K45" s="129">
        <f t="shared" si="20"/>
        <v>40</v>
      </c>
      <c r="L45" s="129">
        <f t="shared" si="20"/>
        <v>40</v>
      </c>
      <c r="M45" s="75"/>
      <c r="N45" s="75"/>
    </row>
    <row r="46" spans="3:14" ht="28.15" hidden="1" customHeight="1" x14ac:dyDescent="0.2">
      <c r="C46" s="92" t="s">
        <v>501</v>
      </c>
      <c r="D46" s="93" t="s">
        <v>502</v>
      </c>
      <c r="E46" s="88" t="s">
        <v>503</v>
      </c>
      <c r="F46" s="99"/>
      <c r="G46" s="130">
        <v>0</v>
      </c>
      <c r="H46" s="130">
        <v>0</v>
      </c>
      <c r="I46" s="129">
        <v>0</v>
      </c>
      <c r="J46" s="129">
        <v>0</v>
      </c>
      <c r="K46" s="129">
        <v>0</v>
      </c>
      <c r="L46" s="129">
        <v>0</v>
      </c>
      <c r="M46" s="75"/>
      <c r="N46" s="75"/>
    </row>
    <row r="47" spans="3:14" ht="93.6" customHeight="1" x14ac:dyDescent="0.2">
      <c r="C47" s="92" t="s">
        <v>419</v>
      </c>
      <c r="D47" s="93" t="s">
        <v>418</v>
      </c>
      <c r="E47" s="88" t="s">
        <v>470</v>
      </c>
      <c r="F47" s="48"/>
      <c r="G47" s="128">
        <v>40</v>
      </c>
      <c r="H47" s="127">
        <v>30.4</v>
      </c>
      <c r="I47" s="128">
        <v>40</v>
      </c>
      <c r="J47" s="128">
        <v>40</v>
      </c>
      <c r="K47" s="128">
        <v>40</v>
      </c>
      <c r="L47" s="128">
        <v>40</v>
      </c>
      <c r="M47" s="75"/>
      <c r="N47" s="75"/>
    </row>
    <row r="48" spans="3:14" ht="42" customHeight="1" x14ac:dyDescent="0.2">
      <c r="C48" s="89" t="s">
        <v>532</v>
      </c>
      <c r="D48" s="90" t="s">
        <v>533</v>
      </c>
      <c r="E48" s="88"/>
      <c r="F48" s="48"/>
      <c r="G48" s="124">
        <f>G49</f>
        <v>0</v>
      </c>
      <c r="H48" s="124">
        <f t="shared" ref="H48:L49" si="21">H49</f>
        <v>-3.52</v>
      </c>
      <c r="I48" s="124">
        <f t="shared" si="21"/>
        <v>0</v>
      </c>
      <c r="J48" s="124">
        <f t="shared" si="21"/>
        <v>0</v>
      </c>
      <c r="K48" s="124">
        <f t="shared" si="21"/>
        <v>0</v>
      </c>
      <c r="L48" s="124">
        <f t="shared" si="21"/>
        <v>0</v>
      </c>
      <c r="M48" s="75"/>
      <c r="N48" s="75"/>
    </row>
    <row r="49" spans="3:14" ht="24" customHeight="1" x14ac:dyDescent="0.2">
      <c r="C49" s="96" t="s">
        <v>534</v>
      </c>
      <c r="D49" s="35" t="s">
        <v>57</v>
      </c>
      <c r="E49" s="88"/>
      <c r="F49" s="48"/>
      <c r="G49" s="129">
        <f>G50</f>
        <v>0</v>
      </c>
      <c r="H49" s="129">
        <f t="shared" si="21"/>
        <v>-3.52</v>
      </c>
      <c r="I49" s="129">
        <f t="shared" si="21"/>
        <v>0</v>
      </c>
      <c r="J49" s="129">
        <f t="shared" si="21"/>
        <v>0</v>
      </c>
      <c r="K49" s="129">
        <f t="shared" si="21"/>
        <v>0</v>
      </c>
      <c r="L49" s="129">
        <f t="shared" si="21"/>
        <v>0</v>
      </c>
      <c r="M49" s="75"/>
      <c r="N49" s="75"/>
    </row>
    <row r="50" spans="3:14" ht="41.45" customHeight="1" x14ac:dyDescent="0.2">
      <c r="C50" s="92" t="s">
        <v>536</v>
      </c>
      <c r="D50" s="93" t="s">
        <v>535</v>
      </c>
      <c r="E50" s="88" t="s">
        <v>284</v>
      </c>
      <c r="F50" s="48"/>
      <c r="G50" s="128">
        <v>0</v>
      </c>
      <c r="H50" s="128">
        <v>-3.52</v>
      </c>
      <c r="I50" s="128">
        <v>0</v>
      </c>
      <c r="J50" s="128">
        <v>0</v>
      </c>
      <c r="K50" s="128">
        <v>0</v>
      </c>
      <c r="L50" s="128">
        <v>0</v>
      </c>
      <c r="M50" s="75"/>
      <c r="N50" s="75"/>
    </row>
    <row r="51" spans="3:14" ht="38.25" x14ac:dyDescent="0.2">
      <c r="C51" s="89" t="s">
        <v>111</v>
      </c>
      <c r="D51" s="90" t="s">
        <v>110</v>
      </c>
      <c r="E51" s="95"/>
      <c r="F51" s="76"/>
      <c r="G51" s="124">
        <f t="shared" ref="G51:L51" si="22">G52+G54+G57+G59+G63</f>
        <v>38479.300000000003</v>
      </c>
      <c r="H51" s="125">
        <f t="shared" si="22"/>
        <v>30716.545999999998</v>
      </c>
      <c r="I51" s="124">
        <f t="shared" si="22"/>
        <v>37990.6</v>
      </c>
      <c r="J51" s="124">
        <f t="shared" si="22"/>
        <v>41650</v>
      </c>
      <c r="K51" s="124">
        <f t="shared" si="22"/>
        <v>35947</v>
      </c>
      <c r="L51" s="124">
        <f t="shared" si="22"/>
        <v>35290</v>
      </c>
      <c r="M51" s="75"/>
      <c r="N51" s="75"/>
    </row>
    <row r="52" spans="3:14" ht="77.25" customHeight="1" x14ac:dyDescent="0.2">
      <c r="C52" s="96" t="s">
        <v>113</v>
      </c>
      <c r="D52" s="97" t="s">
        <v>112</v>
      </c>
      <c r="E52" s="86"/>
      <c r="F52" s="48"/>
      <c r="G52" s="128">
        <f t="shared" ref="G52:L52" si="23">G53</f>
        <v>100</v>
      </c>
      <c r="H52" s="127">
        <f t="shared" si="23"/>
        <v>0</v>
      </c>
      <c r="I52" s="128">
        <f t="shared" si="23"/>
        <v>69</v>
      </c>
      <c r="J52" s="128">
        <f t="shared" si="23"/>
        <v>250</v>
      </c>
      <c r="K52" s="128">
        <f t="shared" si="23"/>
        <v>210</v>
      </c>
      <c r="L52" s="128">
        <f t="shared" si="23"/>
        <v>270</v>
      </c>
      <c r="M52" s="75"/>
      <c r="N52" s="75"/>
    </row>
    <row r="53" spans="3:14" ht="53.45" customHeight="1" x14ac:dyDescent="0.2">
      <c r="C53" s="92" t="s">
        <v>537</v>
      </c>
      <c r="D53" s="94" t="s">
        <v>420</v>
      </c>
      <c r="E53" s="88" t="s">
        <v>545</v>
      </c>
      <c r="F53" s="48"/>
      <c r="G53" s="128">
        <v>100</v>
      </c>
      <c r="H53" s="127">
        <v>0</v>
      </c>
      <c r="I53" s="128">
        <v>69</v>
      </c>
      <c r="J53" s="128">
        <v>250</v>
      </c>
      <c r="K53" s="128">
        <v>210</v>
      </c>
      <c r="L53" s="128">
        <v>270</v>
      </c>
      <c r="M53" s="75"/>
      <c r="N53" s="75"/>
    </row>
    <row r="54" spans="3:14" ht="39" customHeight="1" x14ac:dyDescent="0.2">
      <c r="C54" s="96" t="s">
        <v>118</v>
      </c>
      <c r="D54" s="100" t="s">
        <v>117</v>
      </c>
      <c r="E54" s="104"/>
      <c r="F54" s="48"/>
      <c r="G54" s="128">
        <f t="shared" ref="G54:L54" si="24">G55+G56</f>
        <v>5440</v>
      </c>
      <c r="H54" s="127">
        <f t="shared" si="24"/>
        <v>3728.62</v>
      </c>
      <c r="I54" s="128">
        <f t="shared" si="24"/>
        <v>4940</v>
      </c>
      <c r="J54" s="128">
        <f t="shared" si="24"/>
        <v>5800</v>
      </c>
      <c r="K54" s="128">
        <f t="shared" si="24"/>
        <v>5780</v>
      </c>
      <c r="L54" s="128">
        <f t="shared" si="24"/>
        <v>5880</v>
      </c>
      <c r="M54" s="75"/>
      <c r="N54" s="75"/>
    </row>
    <row r="55" spans="3:14" ht="87" customHeight="1" x14ac:dyDescent="0.2">
      <c r="C55" s="92" t="s">
        <v>538</v>
      </c>
      <c r="D55" s="94" t="s">
        <v>421</v>
      </c>
      <c r="E55" s="88" t="s">
        <v>546</v>
      </c>
      <c r="F55" s="48"/>
      <c r="G55" s="128">
        <v>5300</v>
      </c>
      <c r="H55" s="127">
        <v>3648.08</v>
      </c>
      <c r="I55" s="128">
        <v>4800</v>
      </c>
      <c r="J55" s="128">
        <v>5100</v>
      </c>
      <c r="K55" s="128">
        <v>5070</v>
      </c>
      <c r="L55" s="128">
        <v>5160</v>
      </c>
      <c r="M55" s="75"/>
      <c r="N55" s="75"/>
    </row>
    <row r="56" spans="3:14" ht="79.5" customHeight="1" x14ac:dyDescent="0.2">
      <c r="C56" s="92" t="s">
        <v>539</v>
      </c>
      <c r="D56" s="94" t="s">
        <v>422</v>
      </c>
      <c r="E56" s="88" t="s">
        <v>546</v>
      </c>
      <c r="F56" s="99"/>
      <c r="G56" s="128">
        <v>140</v>
      </c>
      <c r="H56" s="128">
        <v>80.540000000000006</v>
      </c>
      <c r="I56" s="128">
        <v>140</v>
      </c>
      <c r="J56" s="128">
        <v>700</v>
      </c>
      <c r="K56" s="128">
        <v>710</v>
      </c>
      <c r="L56" s="128">
        <v>720</v>
      </c>
      <c r="M56" s="75"/>
      <c r="N56" s="75"/>
    </row>
    <row r="57" spans="3:14" ht="88.5" customHeight="1" x14ac:dyDescent="0.2">
      <c r="C57" s="96" t="s">
        <v>423</v>
      </c>
      <c r="D57" s="100" t="s">
        <v>120</v>
      </c>
      <c r="E57" s="106"/>
      <c r="F57" s="54"/>
      <c r="G57" s="131">
        <f t="shared" ref="G57:L57" si="25">G58</f>
        <v>23400</v>
      </c>
      <c r="H57" s="132">
        <f t="shared" si="25"/>
        <v>19309.3</v>
      </c>
      <c r="I57" s="131">
        <f t="shared" si="25"/>
        <v>23400</v>
      </c>
      <c r="J57" s="131">
        <f t="shared" si="25"/>
        <v>23500</v>
      </c>
      <c r="K57" s="131">
        <f t="shared" si="25"/>
        <v>21500</v>
      </c>
      <c r="L57" s="131">
        <f t="shared" si="25"/>
        <v>21000</v>
      </c>
      <c r="M57" s="75"/>
      <c r="N57" s="75"/>
    </row>
    <row r="58" spans="3:14" ht="75.75" customHeight="1" x14ac:dyDescent="0.2">
      <c r="C58" s="92" t="s">
        <v>540</v>
      </c>
      <c r="D58" s="94" t="s">
        <v>424</v>
      </c>
      <c r="E58" s="88" t="s">
        <v>546</v>
      </c>
      <c r="F58" s="87"/>
      <c r="G58" s="133">
        <v>23400</v>
      </c>
      <c r="H58" s="133">
        <v>19309.3</v>
      </c>
      <c r="I58" s="133">
        <v>23400</v>
      </c>
      <c r="J58" s="133">
        <v>23500</v>
      </c>
      <c r="K58" s="133">
        <v>21500</v>
      </c>
      <c r="L58" s="133">
        <v>21000</v>
      </c>
      <c r="M58" s="75"/>
      <c r="N58" s="75"/>
    </row>
    <row r="59" spans="3:14" ht="25.5" x14ac:dyDescent="0.2">
      <c r="C59" s="96" t="s">
        <v>124</v>
      </c>
      <c r="D59" s="97" t="s">
        <v>123</v>
      </c>
      <c r="E59" s="107"/>
      <c r="F59" s="107"/>
      <c r="G59" s="134">
        <f>G60</f>
        <v>29.3</v>
      </c>
      <c r="H59" s="135">
        <f t="shared" ref="H59:L60" si="26">H60</f>
        <v>29.311</v>
      </c>
      <c r="I59" s="134">
        <f>I60</f>
        <v>29.3</v>
      </c>
      <c r="J59" s="134">
        <f t="shared" si="26"/>
        <v>25</v>
      </c>
      <c r="K59" s="134">
        <f t="shared" si="26"/>
        <v>27</v>
      </c>
      <c r="L59" s="134">
        <f t="shared" si="26"/>
        <v>30</v>
      </c>
      <c r="M59" s="75"/>
      <c r="N59" s="75"/>
    </row>
    <row r="60" spans="3:14" ht="51" x14ac:dyDescent="0.2">
      <c r="C60" s="92" t="s">
        <v>126</v>
      </c>
      <c r="D60" s="94" t="s">
        <v>125</v>
      </c>
      <c r="E60" s="88"/>
      <c r="F60" s="86"/>
      <c r="G60" s="136">
        <f>G61</f>
        <v>29.3</v>
      </c>
      <c r="H60" s="126">
        <f t="shared" si="26"/>
        <v>29.311</v>
      </c>
      <c r="I60" s="136">
        <f>I61</f>
        <v>29.3</v>
      </c>
      <c r="J60" s="136">
        <f t="shared" si="26"/>
        <v>25</v>
      </c>
      <c r="K60" s="136">
        <f t="shared" si="26"/>
        <v>27</v>
      </c>
      <c r="L60" s="136">
        <f t="shared" si="26"/>
        <v>30</v>
      </c>
      <c r="M60" s="75"/>
      <c r="N60" s="75"/>
    </row>
    <row r="61" spans="3:14" ht="54" customHeight="1" x14ac:dyDescent="0.2">
      <c r="C61" s="92" t="s">
        <v>541</v>
      </c>
      <c r="D61" s="94" t="s">
        <v>425</v>
      </c>
      <c r="E61" s="88" t="s">
        <v>546</v>
      </c>
      <c r="F61" s="86"/>
      <c r="G61" s="136">
        <v>29.3</v>
      </c>
      <c r="H61" s="126">
        <v>29.311</v>
      </c>
      <c r="I61" s="136">
        <v>29.3</v>
      </c>
      <c r="J61" s="136">
        <v>25</v>
      </c>
      <c r="K61" s="136">
        <v>27</v>
      </c>
      <c r="L61" s="136">
        <v>30</v>
      </c>
      <c r="M61" s="75"/>
      <c r="N61" s="75"/>
    </row>
    <row r="62" spans="3:14" ht="93" customHeight="1" x14ac:dyDescent="0.2">
      <c r="C62" s="96" t="s">
        <v>262</v>
      </c>
      <c r="D62" s="97" t="s">
        <v>261</v>
      </c>
      <c r="E62" s="107"/>
      <c r="F62" s="107"/>
      <c r="G62" s="134">
        <f>G63</f>
        <v>9510</v>
      </c>
      <c r="H62" s="135">
        <f t="shared" ref="H62:L63" si="27">H63</f>
        <v>7649.3149999999996</v>
      </c>
      <c r="I62" s="134">
        <f t="shared" si="27"/>
        <v>9552.2999999999993</v>
      </c>
      <c r="J62" s="134">
        <f t="shared" si="27"/>
        <v>12075</v>
      </c>
      <c r="K62" s="134">
        <f t="shared" si="27"/>
        <v>8430</v>
      </c>
      <c r="L62" s="134">
        <f t="shared" si="27"/>
        <v>8110</v>
      </c>
      <c r="M62" s="75"/>
      <c r="N62" s="75"/>
    </row>
    <row r="63" spans="3:14" ht="79.900000000000006" customHeight="1" x14ac:dyDescent="0.2">
      <c r="C63" s="96" t="s">
        <v>317</v>
      </c>
      <c r="D63" s="94" t="s">
        <v>316</v>
      </c>
      <c r="E63" s="88"/>
      <c r="F63" s="107"/>
      <c r="G63" s="134">
        <f>G64</f>
        <v>9510</v>
      </c>
      <c r="H63" s="135">
        <f t="shared" si="27"/>
        <v>7649.3149999999996</v>
      </c>
      <c r="I63" s="134">
        <f t="shared" si="27"/>
        <v>9552.2999999999993</v>
      </c>
      <c r="J63" s="134">
        <f t="shared" si="27"/>
        <v>12075</v>
      </c>
      <c r="K63" s="134">
        <f t="shared" si="27"/>
        <v>8430</v>
      </c>
      <c r="L63" s="134">
        <f t="shared" si="27"/>
        <v>8110</v>
      </c>
      <c r="M63" s="75"/>
      <c r="N63" s="75"/>
    </row>
    <row r="64" spans="3:14" ht="87.75" customHeight="1" x14ac:dyDescent="0.2">
      <c r="C64" s="48" t="s">
        <v>542</v>
      </c>
      <c r="D64" s="94" t="s">
        <v>426</v>
      </c>
      <c r="E64" s="88" t="s">
        <v>543</v>
      </c>
      <c r="F64" s="86"/>
      <c r="G64" s="136">
        <v>9510</v>
      </c>
      <c r="H64" s="126">
        <v>7649.3149999999996</v>
      </c>
      <c r="I64" s="136">
        <v>9552.2999999999993</v>
      </c>
      <c r="J64" s="136">
        <v>12075</v>
      </c>
      <c r="K64" s="136">
        <v>8430</v>
      </c>
      <c r="L64" s="136">
        <v>8110</v>
      </c>
      <c r="M64" s="75"/>
      <c r="N64" s="75"/>
    </row>
    <row r="65" spans="3:15" ht="25.5" x14ac:dyDescent="0.2">
      <c r="C65" s="89" t="s">
        <v>129</v>
      </c>
      <c r="D65" s="90" t="s">
        <v>128</v>
      </c>
      <c r="E65" s="104"/>
      <c r="F65" s="48"/>
      <c r="G65" s="124">
        <f t="shared" ref="G65:L65" si="28">G66</f>
        <v>3720</v>
      </c>
      <c r="H65" s="125">
        <f t="shared" si="28"/>
        <v>3136.357</v>
      </c>
      <c r="I65" s="124">
        <f t="shared" si="28"/>
        <v>3790</v>
      </c>
      <c r="J65" s="124">
        <f t="shared" si="28"/>
        <v>2500</v>
      </c>
      <c r="K65" s="124">
        <f t="shared" si="28"/>
        <v>2600</v>
      </c>
      <c r="L65" s="124">
        <f t="shared" si="28"/>
        <v>2700</v>
      </c>
      <c r="M65" s="75"/>
      <c r="N65" s="75"/>
    </row>
    <row r="66" spans="3:15" ht="25.5" x14ac:dyDescent="0.2">
      <c r="C66" s="96" t="s">
        <v>131</v>
      </c>
      <c r="D66" s="97" t="s">
        <v>130</v>
      </c>
      <c r="E66" s="104"/>
      <c r="F66" s="48"/>
      <c r="G66" s="128">
        <f t="shared" ref="G66:L66" si="29">G67+G68+G69+G70</f>
        <v>3720</v>
      </c>
      <c r="H66" s="127">
        <f t="shared" si="29"/>
        <v>3136.357</v>
      </c>
      <c r="I66" s="128">
        <f t="shared" si="29"/>
        <v>3790</v>
      </c>
      <c r="J66" s="128">
        <f t="shared" si="29"/>
        <v>2500</v>
      </c>
      <c r="K66" s="128">
        <f t="shared" si="29"/>
        <v>2600</v>
      </c>
      <c r="L66" s="128">
        <f t="shared" si="29"/>
        <v>2700</v>
      </c>
      <c r="M66" s="75"/>
      <c r="N66" s="75"/>
    </row>
    <row r="67" spans="3:15" ht="25.5" x14ac:dyDescent="0.2">
      <c r="C67" s="92" t="s">
        <v>133</v>
      </c>
      <c r="D67" s="94" t="s">
        <v>132</v>
      </c>
      <c r="E67" s="108" t="s">
        <v>318</v>
      </c>
      <c r="F67" s="48"/>
      <c r="G67" s="128">
        <v>1800.99</v>
      </c>
      <c r="H67" s="127">
        <v>1486.441</v>
      </c>
      <c r="I67" s="128">
        <v>1830</v>
      </c>
      <c r="J67" s="128">
        <v>1270</v>
      </c>
      <c r="K67" s="128">
        <v>1320</v>
      </c>
      <c r="L67" s="128">
        <v>1370</v>
      </c>
      <c r="M67" s="75"/>
      <c r="N67" s="75"/>
    </row>
    <row r="68" spans="3:15" ht="25.5" x14ac:dyDescent="0.2">
      <c r="C68" s="92" t="s">
        <v>137</v>
      </c>
      <c r="D68" s="94" t="s">
        <v>136</v>
      </c>
      <c r="E68" s="108" t="s">
        <v>318</v>
      </c>
      <c r="F68" s="48"/>
      <c r="G68" s="128">
        <v>1819</v>
      </c>
      <c r="H68" s="127">
        <v>1542.5609999999999</v>
      </c>
      <c r="I68" s="128">
        <v>1815</v>
      </c>
      <c r="J68" s="128">
        <v>1110</v>
      </c>
      <c r="K68" s="128">
        <v>1160</v>
      </c>
      <c r="L68" s="128">
        <v>1200</v>
      </c>
      <c r="M68" s="75"/>
      <c r="N68" s="75"/>
    </row>
    <row r="69" spans="3:15" ht="25.5" x14ac:dyDescent="0.2">
      <c r="C69" s="92" t="s">
        <v>139</v>
      </c>
      <c r="D69" s="94" t="s">
        <v>138</v>
      </c>
      <c r="E69" s="108" t="s">
        <v>318</v>
      </c>
      <c r="F69" s="48"/>
      <c r="G69" s="128">
        <v>100</v>
      </c>
      <c r="H69" s="127">
        <v>106.735</v>
      </c>
      <c r="I69" s="128">
        <v>144</v>
      </c>
      <c r="J69" s="128">
        <v>119</v>
      </c>
      <c r="K69" s="128">
        <v>119</v>
      </c>
      <c r="L69" s="128">
        <v>129</v>
      </c>
      <c r="M69" s="75"/>
      <c r="N69" s="75"/>
    </row>
    <row r="70" spans="3:15" ht="51" x14ac:dyDescent="0.2">
      <c r="C70" s="92" t="s">
        <v>143</v>
      </c>
      <c r="D70" s="94" t="s">
        <v>142</v>
      </c>
      <c r="E70" s="108" t="s">
        <v>318</v>
      </c>
      <c r="F70" s="48"/>
      <c r="G70" s="128">
        <v>0.01</v>
      </c>
      <c r="H70" s="127">
        <v>0.62</v>
      </c>
      <c r="I70" s="128">
        <v>1</v>
      </c>
      <c r="J70" s="128">
        <v>1</v>
      </c>
      <c r="K70" s="128">
        <v>1</v>
      </c>
      <c r="L70" s="128">
        <v>1</v>
      </c>
      <c r="M70" s="75"/>
      <c r="N70" s="75"/>
    </row>
    <row r="71" spans="3:15" ht="25.5" x14ac:dyDescent="0.2">
      <c r="C71" s="89" t="s">
        <v>165</v>
      </c>
      <c r="D71" s="90" t="s">
        <v>164</v>
      </c>
      <c r="E71" s="95"/>
      <c r="F71" s="76"/>
      <c r="G71" s="124">
        <f t="shared" ref="G71:L71" si="30">G72+G75</f>
        <v>6260</v>
      </c>
      <c r="H71" s="125">
        <f t="shared" si="30"/>
        <v>3014.864</v>
      </c>
      <c r="I71" s="124">
        <f t="shared" si="30"/>
        <v>6260</v>
      </c>
      <c r="J71" s="124">
        <f t="shared" si="30"/>
        <v>5950</v>
      </c>
      <c r="K71" s="124">
        <f t="shared" si="30"/>
        <v>6320</v>
      </c>
      <c r="L71" s="124">
        <f t="shared" si="30"/>
        <v>6370</v>
      </c>
      <c r="M71" s="75"/>
      <c r="N71" s="75"/>
    </row>
    <row r="72" spans="3:15" x14ac:dyDescent="0.2">
      <c r="C72" s="92" t="s">
        <v>167</v>
      </c>
      <c r="D72" s="94" t="s">
        <v>166</v>
      </c>
      <c r="E72" s="104"/>
      <c r="F72" s="48"/>
      <c r="G72" s="128">
        <f t="shared" ref="G72:L73" si="31">G73</f>
        <v>30</v>
      </c>
      <c r="H72" s="127">
        <f t="shared" si="31"/>
        <v>27.733000000000001</v>
      </c>
      <c r="I72" s="128">
        <f t="shared" si="31"/>
        <v>30</v>
      </c>
      <c r="J72" s="128">
        <f t="shared" si="31"/>
        <v>30</v>
      </c>
      <c r="K72" s="128">
        <f t="shared" si="31"/>
        <v>30</v>
      </c>
      <c r="L72" s="128">
        <f t="shared" si="31"/>
        <v>30</v>
      </c>
      <c r="M72" s="75"/>
      <c r="N72" s="85"/>
    </row>
    <row r="73" spans="3:15" ht="25.5" x14ac:dyDescent="0.2">
      <c r="C73" s="96" t="s">
        <v>169</v>
      </c>
      <c r="D73" s="97" t="s">
        <v>168</v>
      </c>
      <c r="E73" s="86"/>
      <c r="F73" s="48"/>
      <c r="G73" s="128">
        <f t="shared" si="31"/>
        <v>30</v>
      </c>
      <c r="H73" s="127">
        <f t="shared" si="31"/>
        <v>27.733000000000001</v>
      </c>
      <c r="I73" s="128">
        <f t="shared" si="31"/>
        <v>30</v>
      </c>
      <c r="J73" s="128">
        <f t="shared" si="31"/>
        <v>30</v>
      </c>
      <c r="K73" s="128">
        <f t="shared" si="31"/>
        <v>30</v>
      </c>
      <c r="L73" s="128">
        <f t="shared" si="31"/>
        <v>30</v>
      </c>
      <c r="M73" s="75"/>
      <c r="N73" s="75"/>
      <c r="O73" s="36"/>
    </row>
    <row r="74" spans="3:15" ht="38.25" x14ac:dyDescent="0.2">
      <c r="C74" s="92" t="s">
        <v>427</v>
      </c>
      <c r="D74" s="94" t="s">
        <v>428</v>
      </c>
      <c r="E74" s="88" t="s">
        <v>544</v>
      </c>
      <c r="F74" s="48"/>
      <c r="G74" s="128">
        <v>30</v>
      </c>
      <c r="H74" s="127">
        <v>27.733000000000001</v>
      </c>
      <c r="I74" s="128">
        <v>30</v>
      </c>
      <c r="J74" s="128">
        <v>30</v>
      </c>
      <c r="K74" s="128">
        <v>30</v>
      </c>
      <c r="L74" s="128">
        <v>30</v>
      </c>
      <c r="M74" s="75"/>
      <c r="N74" s="75"/>
    </row>
    <row r="75" spans="3:15" x14ac:dyDescent="0.2">
      <c r="C75" s="92" t="s">
        <v>173</v>
      </c>
      <c r="D75" s="94" t="s">
        <v>172</v>
      </c>
      <c r="E75" s="104"/>
      <c r="F75" s="48"/>
      <c r="G75" s="128">
        <f>G76</f>
        <v>6230</v>
      </c>
      <c r="H75" s="127">
        <f t="shared" ref="H75:L76" si="32">H76</f>
        <v>2987.1309999999999</v>
      </c>
      <c r="I75" s="128">
        <f t="shared" si="32"/>
        <v>6230</v>
      </c>
      <c r="J75" s="128">
        <f t="shared" si="32"/>
        <v>5920</v>
      </c>
      <c r="K75" s="128">
        <f t="shared" si="32"/>
        <v>6290</v>
      </c>
      <c r="L75" s="128">
        <f t="shared" si="32"/>
        <v>6340</v>
      </c>
      <c r="M75" s="75"/>
      <c r="N75" s="75"/>
    </row>
    <row r="76" spans="3:15" ht="25.5" x14ac:dyDescent="0.2">
      <c r="C76" s="96" t="s">
        <v>175</v>
      </c>
      <c r="D76" s="97" t="s">
        <v>174</v>
      </c>
      <c r="E76" s="104"/>
      <c r="F76" s="48"/>
      <c r="G76" s="128">
        <f>G77</f>
        <v>6230</v>
      </c>
      <c r="H76" s="127">
        <f t="shared" si="32"/>
        <v>2987.1309999999999</v>
      </c>
      <c r="I76" s="128">
        <f t="shared" si="32"/>
        <v>6230</v>
      </c>
      <c r="J76" s="128">
        <f t="shared" si="32"/>
        <v>5920</v>
      </c>
      <c r="K76" s="128">
        <f t="shared" si="32"/>
        <v>6290</v>
      </c>
      <c r="L76" s="128">
        <f t="shared" si="32"/>
        <v>6340</v>
      </c>
      <c r="M76" s="75"/>
      <c r="N76" s="75"/>
    </row>
    <row r="77" spans="3:15" ht="121.9" customHeight="1" x14ac:dyDescent="0.2">
      <c r="C77" s="92" t="s">
        <v>504</v>
      </c>
      <c r="D77" s="94" t="s">
        <v>429</v>
      </c>
      <c r="E77" s="86" t="s">
        <v>547</v>
      </c>
      <c r="F77" s="48"/>
      <c r="G77" s="128">
        <v>6230</v>
      </c>
      <c r="H77" s="127">
        <v>2987.1309999999999</v>
      </c>
      <c r="I77" s="128">
        <v>6230</v>
      </c>
      <c r="J77" s="128">
        <v>5920</v>
      </c>
      <c r="K77" s="128">
        <v>6290</v>
      </c>
      <c r="L77" s="128">
        <v>6340</v>
      </c>
      <c r="M77" s="110"/>
      <c r="N77" s="75"/>
    </row>
    <row r="78" spans="3:15" ht="30" customHeight="1" x14ac:dyDescent="0.2">
      <c r="C78" s="89" t="s">
        <v>179</v>
      </c>
      <c r="D78" s="90" t="s">
        <v>178</v>
      </c>
      <c r="E78" s="95"/>
      <c r="F78" s="76"/>
      <c r="G78" s="124">
        <f t="shared" ref="G78:L78" si="33">G79+G81</f>
        <v>5630</v>
      </c>
      <c r="H78" s="125">
        <f t="shared" si="33"/>
        <v>4445.1059999999998</v>
      </c>
      <c r="I78" s="124">
        <f t="shared" si="33"/>
        <v>5680</v>
      </c>
      <c r="J78" s="124">
        <f t="shared" si="33"/>
        <v>4000</v>
      </c>
      <c r="K78" s="124">
        <f t="shared" si="33"/>
        <v>3050</v>
      </c>
      <c r="L78" s="124">
        <f t="shared" si="33"/>
        <v>2750</v>
      </c>
      <c r="M78" s="75"/>
      <c r="N78" s="75"/>
    </row>
    <row r="79" spans="3:15" ht="88.9" customHeight="1" x14ac:dyDescent="0.2">
      <c r="C79" s="96" t="s">
        <v>181</v>
      </c>
      <c r="D79" s="97" t="s">
        <v>180</v>
      </c>
      <c r="E79" s="104"/>
      <c r="F79" s="48"/>
      <c r="G79" s="130">
        <f t="shared" ref="G79:L79" si="34">G80</f>
        <v>5520</v>
      </c>
      <c r="H79" s="130">
        <f t="shared" si="34"/>
        <v>4287.7259999999997</v>
      </c>
      <c r="I79" s="130">
        <f t="shared" si="34"/>
        <v>5520</v>
      </c>
      <c r="J79" s="130">
        <f t="shared" si="34"/>
        <v>3850</v>
      </c>
      <c r="K79" s="130">
        <f t="shared" si="34"/>
        <v>2900</v>
      </c>
      <c r="L79" s="130">
        <f t="shared" si="34"/>
        <v>2600</v>
      </c>
      <c r="M79" s="75"/>
      <c r="N79" s="75"/>
    </row>
    <row r="80" spans="3:15" ht="93" customHeight="1" x14ac:dyDescent="0.2">
      <c r="C80" s="92" t="s">
        <v>548</v>
      </c>
      <c r="D80" s="93" t="s">
        <v>430</v>
      </c>
      <c r="E80" s="88" t="s">
        <v>546</v>
      </c>
      <c r="F80" s="48"/>
      <c r="G80" s="127">
        <v>5520</v>
      </c>
      <c r="H80" s="127">
        <v>4287.7259999999997</v>
      </c>
      <c r="I80" s="127">
        <v>5520</v>
      </c>
      <c r="J80" s="127">
        <v>3850</v>
      </c>
      <c r="K80" s="127">
        <v>2900</v>
      </c>
      <c r="L80" s="127">
        <v>2600</v>
      </c>
      <c r="M80" s="75"/>
      <c r="N80" s="75"/>
    </row>
    <row r="81" spans="3:14" ht="41.25" customHeight="1" x14ac:dyDescent="0.2">
      <c r="C81" s="96" t="s">
        <v>185</v>
      </c>
      <c r="D81" s="97" t="s">
        <v>431</v>
      </c>
      <c r="E81" s="104"/>
      <c r="F81" s="48"/>
      <c r="G81" s="130">
        <f t="shared" ref="G81:L81" si="35">G82</f>
        <v>110</v>
      </c>
      <c r="H81" s="130">
        <f t="shared" si="35"/>
        <v>157.38</v>
      </c>
      <c r="I81" s="130">
        <f t="shared" si="35"/>
        <v>160</v>
      </c>
      <c r="J81" s="130">
        <f t="shared" si="35"/>
        <v>150</v>
      </c>
      <c r="K81" s="130">
        <f t="shared" si="35"/>
        <v>150</v>
      </c>
      <c r="L81" s="130">
        <f t="shared" si="35"/>
        <v>150</v>
      </c>
      <c r="M81" s="75"/>
      <c r="N81" s="75"/>
    </row>
    <row r="82" spans="3:14" ht="55.15" customHeight="1" x14ac:dyDescent="0.2">
      <c r="C82" s="92" t="s">
        <v>549</v>
      </c>
      <c r="D82" s="93" t="s">
        <v>432</v>
      </c>
      <c r="E82" s="88" t="s">
        <v>546</v>
      </c>
      <c r="F82" s="48"/>
      <c r="G82" s="128">
        <v>110</v>
      </c>
      <c r="H82" s="127">
        <v>157.38</v>
      </c>
      <c r="I82" s="128">
        <v>160</v>
      </c>
      <c r="J82" s="128">
        <v>150</v>
      </c>
      <c r="K82" s="128">
        <v>150</v>
      </c>
      <c r="L82" s="128">
        <v>150</v>
      </c>
      <c r="M82" s="75"/>
      <c r="N82" s="75"/>
    </row>
    <row r="83" spans="3:14" x14ac:dyDescent="0.2">
      <c r="C83" s="89" t="s">
        <v>191</v>
      </c>
      <c r="D83" s="90" t="s">
        <v>190</v>
      </c>
      <c r="E83" s="95"/>
      <c r="F83" s="76"/>
      <c r="G83" s="124">
        <f>G84+G96+G94+G100</f>
        <v>3080.7</v>
      </c>
      <c r="H83" s="125">
        <f>H84+H96+H94+H100</f>
        <v>2415.7479999999996</v>
      </c>
      <c r="I83" s="124">
        <f>I84+I96+I94+I100</f>
        <v>3204.7000000000003</v>
      </c>
      <c r="J83" s="124">
        <v>2600</v>
      </c>
      <c r="K83" s="124">
        <f>K84+K96+K94+K100</f>
        <v>1623</v>
      </c>
      <c r="L83" s="124">
        <f>L84+L96+L94+L100</f>
        <v>1530</v>
      </c>
      <c r="M83" s="75"/>
      <c r="N83" s="75"/>
    </row>
    <row r="84" spans="3:14" ht="38.25" x14ac:dyDescent="0.2">
      <c r="C84" s="116" t="s">
        <v>456</v>
      </c>
      <c r="D84" s="109" t="s">
        <v>457</v>
      </c>
      <c r="E84" s="117"/>
      <c r="F84" s="115"/>
      <c r="G84" s="130">
        <f t="shared" ref="G84:L84" si="36">SUM(G85:G93)</f>
        <v>1593.52</v>
      </c>
      <c r="H84" s="130">
        <f t="shared" si="36"/>
        <v>1962.6909999999998</v>
      </c>
      <c r="I84" s="130">
        <f t="shared" si="36"/>
        <v>2604.4100000000003</v>
      </c>
      <c r="J84" s="130">
        <f t="shared" si="36"/>
        <v>1054</v>
      </c>
      <c r="K84" s="130">
        <f t="shared" si="36"/>
        <v>1102</v>
      </c>
      <c r="L84" s="130">
        <f t="shared" si="36"/>
        <v>1059</v>
      </c>
      <c r="M84" s="75"/>
      <c r="N84" s="75"/>
    </row>
    <row r="85" spans="3:14" ht="95.45" customHeight="1" x14ac:dyDescent="0.2">
      <c r="C85" s="113" t="s">
        <v>556</v>
      </c>
      <c r="D85" s="118" t="s">
        <v>458</v>
      </c>
      <c r="E85" s="114" t="s">
        <v>557</v>
      </c>
      <c r="F85" s="115"/>
      <c r="G85" s="127">
        <v>32.5</v>
      </c>
      <c r="H85" s="127">
        <v>186.529</v>
      </c>
      <c r="I85" s="127">
        <v>209.1</v>
      </c>
      <c r="J85" s="127">
        <v>155</v>
      </c>
      <c r="K85" s="127">
        <v>155</v>
      </c>
      <c r="L85" s="127">
        <v>155</v>
      </c>
      <c r="M85" s="105"/>
      <c r="N85" s="75"/>
    </row>
    <row r="86" spans="3:14" ht="114.75" x14ac:dyDescent="0.2">
      <c r="C86" s="113" t="s">
        <v>558</v>
      </c>
      <c r="D86" s="118" t="s">
        <v>460</v>
      </c>
      <c r="E86" s="114" t="s">
        <v>557</v>
      </c>
      <c r="F86" s="115"/>
      <c r="G86" s="127">
        <v>460.2</v>
      </c>
      <c r="H86" s="127">
        <v>469.67899999999997</v>
      </c>
      <c r="I86" s="127">
        <v>645.4</v>
      </c>
      <c r="J86" s="127">
        <v>295.10000000000002</v>
      </c>
      <c r="K86" s="127">
        <v>375.1</v>
      </c>
      <c r="L86" s="127">
        <v>335.1</v>
      </c>
      <c r="M86" s="105"/>
      <c r="N86" s="75"/>
    </row>
    <row r="87" spans="3:14" ht="109.9" customHeight="1" x14ac:dyDescent="0.2">
      <c r="C87" s="113" t="s">
        <v>559</v>
      </c>
      <c r="D87" s="118" t="s">
        <v>461</v>
      </c>
      <c r="E87" s="114" t="s">
        <v>560</v>
      </c>
      <c r="F87" s="115"/>
      <c r="G87" s="127">
        <v>223.02</v>
      </c>
      <c r="H87" s="127">
        <v>240.99600000000001</v>
      </c>
      <c r="I87" s="127">
        <v>263.41000000000003</v>
      </c>
      <c r="J87" s="127">
        <v>50.7</v>
      </c>
      <c r="K87" s="127">
        <v>18.7</v>
      </c>
      <c r="L87" s="127">
        <v>15.7</v>
      </c>
      <c r="M87" s="105"/>
      <c r="N87" s="75"/>
    </row>
    <row r="88" spans="3:14" ht="95.45" customHeight="1" x14ac:dyDescent="0.2">
      <c r="C88" s="113" t="s">
        <v>561</v>
      </c>
      <c r="D88" s="118" t="s">
        <v>505</v>
      </c>
      <c r="E88" s="114" t="s">
        <v>459</v>
      </c>
      <c r="F88" s="115"/>
      <c r="G88" s="127">
        <v>15</v>
      </c>
      <c r="H88" s="127">
        <v>10</v>
      </c>
      <c r="I88" s="127">
        <v>16</v>
      </c>
      <c r="J88" s="127">
        <v>14.7</v>
      </c>
      <c r="K88" s="127">
        <v>14.7</v>
      </c>
      <c r="L88" s="127">
        <v>14.7</v>
      </c>
      <c r="M88" s="105"/>
      <c r="N88" s="75"/>
    </row>
    <row r="89" spans="3:14" ht="106.9" customHeight="1" x14ac:dyDescent="0.2">
      <c r="C89" s="113" t="s">
        <v>562</v>
      </c>
      <c r="D89" s="118" t="s">
        <v>506</v>
      </c>
      <c r="E89" s="114" t="s">
        <v>459</v>
      </c>
      <c r="F89" s="115"/>
      <c r="G89" s="127">
        <v>284.5</v>
      </c>
      <c r="H89" s="127">
        <v>241.20599999999999</v>
      </c>
      <c r="I89" s="127">
        <v>341.4</v>
      </c>
      <c r="J89" s="127">
        <v>138.19999999999999</v>
      </c>
      <c r="K89" s="127">
        <v>138.19999999999999</v>
      </c>
      <c r="L89" s="127">
        <v>138.19999999999999</v>
      </c>
      <c r="M89" s="105"/>
      <c r="N89" s="75"/>
    </row>
    <row r="90" spans="3:14" ht="133.15" customHeight="1" x14ac:dyDescent="0.2">
      <c r="C90" s="113" t="s">
        <v>563</v>
      </c>
      <c r="D90" s="118" t="s">
        <v>462</v>
      </c>
      <c r="E90" s="114" t="s">
        <v>459</v>
      </c>
      <c r="F90" s="115"/>
      <c r="G90" s="127">
        <v>34.15</v>
      </c>
      <c r="H90" s="127">
        <v>32.5</v>
      </c>
      <c r="I90" s="127">
        <v>53.2</v>
      </c>
      <c r="J90" s="127">
        <v>22.1</v>
      </c>
      <c r="K90" s="127">
        <v>22.1</v>
      </c>
      <c r="L90" s="127">
        <v>22.1</v>
      </c>
      <c r="M90" s="105"/>
      <c r="N90" s="75"/>
    </row>
    <row r="91" spans="3:14" ht="102" x14ac:dyDescent="0.2">
      <c r="C91" s="113" t="s">
        <v>564</v>
      </c>
      <c r="D91" s="118" t="s">
        <v>507</v>
      </c>
      <c r="E91" s="114" t="s">
        <v>565</v>
      </c>
      <c r="F91" s="115"/>
      <c r="G91" s="127">
        <v>13.29</v>
      </c>
      <c r="H91" s="127">
        <v>12.818</v>
      </c>
      <c r="I91" s="127">
        <v>13.4</v>
      </c>
      <c r="J91" s="127">
        <v>5.6</v>
      </c>
      <c r="K91" s="127">
        <v>5.6</v>
      </c>
      <c r="L91" s="127">
        <v>5.6</v>
      </c>
      <c r="M91" s="105"/>
      <c r="N91" s="75"/>
    </row>
    <row r="92" spans="3:14" ht="108.6" customHeight="1" x14ac:dyDescent="0.2">
      <c r="C92" s="113" t="s">
        <v>566</v>
      </c>
      <c r="D92" s="118" t="s">
        <v>463</v>
      </c>
      <c r="E92" s="114" t="s">
        <v>560</v>
      </c>
      <c r="F92" s="115"/>
      <c r="G92" s="127">
        <v>142.11000000000001</v>
      </c>
      <c r="H92" s="127">
        <v>218.73599999999999</v>
      </c>
      <c r="I92" s="127">
        <v>247.4</v>
      </c>
      <c r="J92" s="127">
        <v>57.7</v>
      </c>
      <c r="K92" s="127">
        <v>57.7</v>
      </c>
      <c r="L92" s="127">
        <v>57.7</v>
      </c>
      <c r="M92" s="105"/>
      <c r="N92" s="75"/>
    </row>
    <row r="93" spans="3:14" ht="102" x14ac:dyDescent="0.2">
      <c r="C93" s="113" t="s">
        <v>567</v>
      </c>
      <c r="D93" s="118" t="s">
        <v>464</v>
      </c>
      <c r="E93" s="114" t="s">
        <v>568</v>
      </c>
      <c r="F93" s="115"/>
      <c r="G93" s="127">
        <v>388.75</v>
      </c>
      <c r="H93" s="127">
        <v>550.22699999999998</v>
      </c>
      <c r="I93" s="127">
        <v>815.1</v>
      </c>
      <c r="J93" s="127">
        <v>314.89999999999998</v>
      </c>
      <c r="K93" s="127">
        <v>314.89999999999998</v>
      </c>
      <c r="L93" s="127">
        <v>314.89999999999998</v>
      </c>
      <c r="M93" s="105"/>
      <c r="N93" s="75"/>
    </row>
    <row r="94" spans="3:14" ht="121.9" customHeight="1" x14ac:dyDescent="0.2">
      <c r="C94" s="116" t="s">
        <v>508</v>
      </c>
      <c r="D94" s="109" t="s">
        <v>509</v>
      </c>
      <c r="E94" s="114"/>
      <c r="F94" s="115"/>
      <c r="G94" s="127">
        <f t="shared" ref="G94:L94" si="37">G95</f>
        <v>12.5</v>
      </c>
      <c r="H94" s="127">
        <f t="shared" si="37"/>
        <v>13.016999999999999</v>
      </c>
      <c r="I94" s="127">
        <f t="shared" si="37"/>
        <v>30</v>
      </c>
      <c r="J94" s="127">
        <f t="shared" si="37"/>
        <v>120</v>
      </c>
      <c r="K94" s="127">
        <f t="shared" si="37"/>
        <v>160</v>
      </c>
      <c r="L94" s="127">
        <f t="shared" si="37"/>
        <v>100</v>
      </c>
      <c r="M94" s="105"/>
      <c r="N94" s="75"/>
    </row>
    <row r="95" spans="3:14" ht="76.5" x14ac:dyDescent="0.2">
      <c r="C95" s="113" t="s">
        <v>510</v>
      </c>
      <c r="D95" s="118" t="s">
        <v>511</v>
      </c>
      <c r="E95" s="86" t="s">
        <v>544</v>
      </c>
      <c r="F95" s="115"/>
      <c r="G95" s="127">
        <v>12.5</v>
      </c>
      <c r="H95" s="127">
        <v>13.016999999999999</v>
      </c>
      <c r="I95" s="127">
        <v>30</v>
      </c>
      <c r="J95" s="127">
        <v>120</v>
      </c>
      <c r="K95" s="127">
        <v>160</v>
      </c>
      <c r="L95" s="127">
        <v>100</v>
      </c>
      <c r="M95" s="105"/>
      <c r="N95" s="75"/>
    </row>
    <row r="96" spans="3:14" ht="25.5" x14ac:dyDescent="0.2">
      <c r="C96" s="116" t="s">
        <v>465</v>
      </c>
      <c r="D96" s="109" t="s">
        <v>466</v>
      </c>
      <c r="E96" s="117"/>
      <c r="F96" s="115"/>
      <c r="G96" s="127">
        <f t="shared" ref="G96:L96" si="38">SUM(G97:G99)</f>
        <v>1474.68</v>
      </c>
      <c r="H96" s="127">
        <f t="shared" si="38"/>
        <v>351.64000000000004</v>
      </c>
      <c r="I96" s="127">
        <f t="shared" si="38"/>
        <v>470.29</v>
      </c>
      <c r="J96" s="127">
        <f t="shared" si="38"/>
        <v>1126</v>
      </c>
      <c r="K96" s="127">
        <f t="shared" si="38"/>
        <v>161</v>
      </c>
      <c r="L96" s="127">
        <f t="shared" si="38"/>
        <v>171</v>
      </c>
      <c r="M96" s="105"/>
      <c r="N96" s="75"/>
    </row>
    <row r="97" spans="3:14" ht="67.900000000000006" customHeight="1" x14ac:dyDescent="0.2">
      <c r="C97" s="113" t="s">
        <v>569</v>
      </c>
      <c r="D97" s="118" t="s">
        <v>570</v>
      </c>
      <c r="E97" s="114" t="s">
        <v>544</v>
      </c>
      <c r="F97" s="115"/>
      <c r="G97" s="127">
        <v>7.7</v>
      </c>
      <c r="H97" s="127">
        <v>72.28</v>
      </c>
      <c r="I97" s="127">
        <v>100</v>
      </c>
      <c r="J97" s="127">
        <v>30</v>
      </c>
      <c r="K97" s="127">
        <v>40</v>
      </c>
      <c r="L97" s="127">
        <v>50</v>
      </c>
      <c r="M97" s="105"/>
      <c r="N97" s="75"/>
    </row>
    <row r="98" spans="3:14" ht="295.89999999999998" customHeight="1" x14ac:dyDescent="0.2">
      <c r="C98" s="113" t="s">
        <v>571</v>
      </c>
      <c r="D98" s="118" t="s">
        <v>467</v>
      </c>
      <c r="E98" s="114" t="s">
        <v>572</v>
      </c>
      <c r="F98" s="115"/>
      <c r="G98" s="127">
        <v>1465.98</v>
      </c>
      <c r="H98" s="127">
        <v>275.94</v>
      </c>
      <c r="I98" s="127">
        <v>366.87</v>
      </c>
      <c r="J98" s="127">
        <v>1096</v>
      </c>
      <c r="K98" s="127">
        <v>121</v>
      </c>
      <c r="L98" s="127">
        <v>121</v>
      </c>
      <c r="M98" s="105"/>
      <c r="N98" s="75"/>
    </row>
    <row r="99" spans="3:14" ht="76.5" x14ac:dyDescent="0.2">
      <c r="C99" s="113" t="s">
        <v>468</v>
      </c>
      <c r="D99" s="118" t="s">
        <v>469</v>
      </c>
      <c r="E99" s="117" t="s">
        <v>284</v>
      </c>
      <c r="F99" s="115"/>
      <c r="G99" s="127">
        <v>1</v>
      </c>
      <c r="H99" s="127">
        <v>3.42</v>
      </c>
      <c r="I99" s="127">
        <v>3.42</v>
      </c>
      <c r="J99" s="127">
        <v>0</v>
      </c>
      <c r="K99" s="127">
        <v>0</v>
      </c>
      <c r="L99" s="127">
        <v>0</v>
      </c>
      <c r="M99" s="105"/>
      <c r="N99" s="75"/>
    </row>
    <row r="100" spans="3:14" ht="25.5" x14ac:dyDescent="0.2">
      <c r="C100" s="97" t="s">
        <v>573</v>
      </c>
      <c r="D100" s="97" t="s">
        <v>574</v>
      </c>
      <c r="E100" s="117"/>
      <c r="F100" s="115"/>
      <c r="G100" s="129">
        <f t="shared" ref="G100:L100" si="39">SUM(G101:G101)</f>
        <v>0</v>
      </c>
      <c r="H100" s="129">
        <f t="shared" si="39"/>
        <v>88.4</v>
      </c>
      <c r="I100" s="129">
        <f t="shared" si="39"/>
        <v>100</v>
      </c>
      <c r="J100" s="129">
        <f t="shared" si="39"/>
        <v>200</v>
      </c>
      <c r="K100" s="129">
        <f t="shared" si="39"/>
        <v>200</v>
      </c>
      <c r="L100" s="129">
        <f t="shared" si="39"/>
        <v>200</v>
      </c>
      <c r="M100" s="105"/>
      <c r="N100" s="75"/>
    </row>
    <row r="101" spans="3:14" ht="63.75" x14ac:dyDescent="0.2">
      <c r="C101" s="113" t="s">
        <v>575</v>
      </c>
      <c r="D101" s="94" t="s">
        <v>576</v>
      </c>
      <c r="E101" s="114" t="s">
        <v>470</v>
      </c>
      <c r="F101" s="115"/>
      <c r="G101" s="128">
        <v>0</v>
      </c>
      <c r="H101" s="128">
        <v>88.4</v>
      </c>
      <c r="I101" s="128">
        <v>100</v>
      </c>
      <c r="J101" s="128">
        <v>200</v>
      </c>
      <c r="K101" s="128">
        <v>200</v>
      </c>
      <c r="L101" s="128">
        <v>200</v>
      </c>
      <c r="M101" s="105"/>
      <c r="N101" s="75"/>
    </row>
    <row r="102" spans="3:14" ht="24" customHeight="1" x14ac:dyDescent="0.2">
      <c r="C102" s="89" t="s">
        <v>225</v>
      </c>
      <c r="D102" s="90" t="s">
        <v>224</v>
      </c>
      <c r="E102" s="104"/>
      <c r="F102" s="48"/>
      <c r="G102" s="124">
        <f t="shared" ref="G102:L102" si="40">G103+G105</f>
        <v>0</v>
      </c>
      <c r="H102" s="124">
        <f t="shared" si="40"/>
        <v>142.4</v>
      </c>
      <c r="I102" s="124">
        <f t="shared" si="40"/>
        <v>8</v>
      </c>
      <c r="J102" s="124">
        <f t="shared" si="40"/>
        <v>0</v>
      </c>
      <c r="K102" s="124">
        <f t="shared" si="40"/>
        <v>0</v>
      </c>
      <c r="L102" s="124">
        <f t="shared" si="40"/>
        <v>0</v>
      </c>
      <c r="M102" s="75"/>
      <c r="N102" s="75"/>
    </row>
    <row r="103" spans="3:14" ht="24" customHeight="1" x14ac:dyDescent="0.2">
      <c r="C103" s="97" t="s">
        <v>268</v>
      </c>
      <c r="D103" s="97" t="s">
        <v>267</v>
      </c>
      <c r="E103" s="104"/>
      <c r="F103" s="48"/>
      <c r="G103" s="129">
        <f t="shared" ref="G103:L103" si="41">G104</f>
        <v>0</v>
      </c>
      <c r="H103" s="130">
        <f t="shared" si="41"/>
        <v>134.4</v>
      </c>
      <c r="I103" s="129">
        <f t="shared" si="41"/>
        <v>0</v>
      </c>
      <c r="J103" s="129">
        <f t="shared" si="41"/>
        <v>0</v>
      </c>
      <c r="K103" s="129">
        <f t="shared" si="41"/>
        <v>0</v>
      </c>
      <c r="L103" s="129">
        <f t="shared" si="41"/>
        <v>0</v>
      </c>
      <c r="M103" s="75"/>
      <c r="N103" s="75"/>
    </row>
    <row r="104" spans="3:14" ht="120.6" customHeight="1" x14ac:dyDescent="0.2">
      <c r="C104" s="113" t="s">
        <v>550</v>
      </c>
      <c r="D104" s="94" t="s">
        <v>417</v>
      </c>
      <c r="E104" s="86" t="s">
        <v>551</v>
      </c>
      <c r="F104" s="48"/>
      <c r="G104" s="128">
        <v>0</v>
      </c>
      <c r="H104" s="127">
        <v>134.4</v>
      </c>
      <c r="I104" s="128">
        <v>0</v>
      </c>
      <c r="J104" s="128">
        <v>0</v>
      </c>
      <c r="K104" s="128">
        <v>0</v>
      </c>
      <c r="L104" s="128">
        <v>0</v>
      </c>
      <c r="M104" s="75"/>
      <c r="N104" s="75"/>
    </row>
    <row r="105" spans="3:14" x14ac:dyDescent="0.2">
      <c r="C105" s="96" t="s">
        <v>226</v>
      </c>
      <c r="D105" s="97" t="s">
        <v>224</v>
      </c>
      <c r="E105" s="104"/>
      <c r="F105" s="48"/>
      <c r="G105" s="129">
        <f t="shared" ref="G105:L105" si="42">G106</f>
        <v>0</v>
      </c>
      <c r="H105" s="130">
        <f t="shared" si="42"/>
        <v>8</v>
      </c>
      <c r="I105" s="129">
        <f t="shared" si="42"/>
        <v>8</v>
      </c>
      <c r="J105" s="129">
        <f t="shared" si="42"/>
        <v>0</v>
      </c>
      <c r="K105" s="129">
        <f t="shared" si="42"/>
        <v>0</v>
      </c>
      <c r="L105" s="129">
        <f t="shared" si="42"/>
        <v>0</v>
      </c>
      <c r="M105" s="75"/>
      <c r="N105" s="75"/>
    </row>
    <row r="106" spans="3:14" ht="43.15" customHeight="1" x14ac:dyDescent="0.2">
      <c r="C106" s="92" t="s">
        <v>452</v>
      </c>
      <c r="D106" s="94" t="s">
        <v>416</v>
      </c>
      <c r="E106" s="86" t="s">
        <v>453</v>
      </c>
      <c r="F106" s="48"/>
      <c r="G106" s="128">
        <v>0</v>
      </c>
      <c r="H106" s="127">
        <v>8</v>
      </c>
      <c r="I106" s="128">
        <v>8</v>
      </c>
      <c r="J106" s="128">
        <v>0</v>
      </c>
      <c r="K106" s="128">
        <v>0</v>
      </c>
      <c r="L106" s="128">
        <v>0</v>
      </c>
      <c r="M106" s="75"/>
      <c r="N106" s="75"/>
    </row>
    <row r="107" spans="3:14" x14ac:dyDescent="0.2">
      <c r="C107" s="76" t="s">
        <v>383</v>
      </c>
      <c r="D107" s="81" t="s">
        <v>379</v>
      </c>
      <c r="E107" s="48"/>
      <c r="F107" s="48"/>
      <c r="G107" s="124">
        <f>G109+G113+G121+G127+G129</f>
        <v>1504256.5708900001</v>
      </c>
      <c r="H107" s="124">
        <f>H109+H113+H121+H127+H129+H131+H133</f>
        <v>1114812.4770000004</v>
      </c>
      <c r="I107" s="124">
        <f>I109+I113+I121+I127+I129+I131+I133</f>
        <v>1503823.28</v>
      </c>
      <c r="J107" s="124">
        <f>J109+J113+J121+J127+J129+J131+J133</f>
        <v>1469755.8199999998</v>
      </c>
      <c r="K107" s="124">
        <f>K109+K113+K121+K127+K129+K131+K133</f>
        <v>1189192.58</v>
      </c>
      <c r="L107" s="124">
        <f>L109+L113+L121+L127+L129+L131+L133</f>
        <v>1176523.8799999999</v>
      </c>
      <c r="M107" s="75"/>
      <c r="N107" s="75"/>
    </row>
    <row r="108" spans="3:14" ht="38.25" x14ac:dyDescent="0.2">
      <c r="C108" s="76" t="s">
        <v>384</v>
      </c>
      <c r="D108" s="81" t="s">
        <v>380</v>
      </c>
      <c r="E108" s="81"/>
      <c r="F108" s="76"/>
      <c r="G108" s="124">
        <f t="shared" ref="G108:L108" si="43">G109+G113+G121+G127</f>
        <v>1504150.21089</v>
      </c>
      <c r="H108" s="124">
        <f t="shared" si="43"/>
        <v>1115031.9460000002</v>
      </c>
      <c r="I108" s="124">
        <f t="shared" si="43"/>
        <v>1503716.92</v>
      </c>
      <c r="J108" s="124">
        <f t="shared" si="43"/>
        <v>1469755.8199999998</v>
      </c>
      <c r="K108" s="124">
        <f t="shared" si="43"/>
        <v>1189192.58</v>
      </c>
      <c r="L108" s="124">
        <f t="shared" si="43"/>
        <v>1176523.8799999999</v>
      </c>
      <c r="M108" s="75"/>
      <c r="N108" s="75"/>
    </row>
    <row r="109" spans="3:14" ht="25.5" x14ac:dyDescent="0.2">
      <c r="C109" s="76" t="s">
        <v>512</v>
      </c>
      <c r="D109" s="81" t="s">
        <v>381</v>
      </c>
      <c r="E109" s="81"/>
      <c r="F109" s="76"/>
      <c r="G109" s="124">
        <f t="shared" ref="G109:L109" si="44">G110+G111+G112</f>
        <v>634404.5</v>
      </c>
      <c r="H109" s="124">
        <f t="shared" si="44"/>
        <v>479182.875</v>
      </c>
      <c r="I109" s="124">
        <f t="shared" si="44"/>
        <v>634404.5</v>
      </c>
      <c r="J109" s="124">
        <f t="shared" si="44"/>
        <v>637779.19999999995</v>
      </c>
      <c r="K109" s="124">
        <f t="shared" si="44"/>
        <v>354140.1</v>
      </c>
      <c r="L109" s="124">
        <f t="shared" si="44"/>
        <v>365843.9</v>
      </c>
      <c r="M109" s="75"/>
      <c r="N109" s="75"/>
    </row>
    <row r="110" spans="3:14" ht="39.6" customHeight="1" x14ac:dyDescent="0.2">
      <c r="C110" s="48" t="s">
        <v>513</v>
      </c>
      <c r="D110" s="80" t="s">
        <v>434</v>
      </c>
      <c r="E110" s="86" t="s">
        <v>436</v>
      </c>
      <c r="F110" s="48"/>
      <c r="G110" s="128">
        <v>343663.7</v>
      </c>
      <c r="H110" s="127">
        <v>257747.77499999999</v>
      </c>
      <c r="I110" s="128">
        <v>343663.7</v>
      </c>
      <c r="J110" s="128">
        <v>381702.6</v>
      </c>
      <c r="K110" s="128">
        <v>354140.1</v>
      </c>
      <c r="L110" s="128">
        <v>365843.9</v>
      </c>
      <c r="M110" s="75"/>
      <c r="N110" s="75"/>
    </row>
    <row r="111" spans="3:14" ht="43.15" customHeight="1" x14ac:dyDescent="0.2">
      <c r="C111" s="48" t="s">
        <v>514</v>
      </c>
      <c r="D111" s="80" t="s">
        <v>435</v>
      </c>
      <c r="E111" s="86" t="s">
        <v>436</v>
      </c>
      <c r="F111" s="48"/>
      <c r="G111" s="128">
        <v>277222.8</v>
      </c>
      <c r="H111" s="127">
        <v>207917.1</v>
      </c>
      <c r="I111" s="128">
        <v>277222.8</v>
      </c>
      <c r="J111" s="128">
        <v>256076.6</v>
      </c>
      <c r="K111" s="128">
        <v>0</v>
      </c>
      <c r="L111" s="128">
        <v>0</v>
      </c>
      <c r="M111" s="75"/>
      <c r="N111" s="75"/>
    </row>
    <row r="112" spans="3:14" ht="79.900000000000006" customHeight="1" x14ac:dyDescent="0.2">
      <c r="C112" s="48" t="s">
        <v>472</v>
      </c>
      <c r="D112" s="80" t="s">
        <v>471</v>
      </c>
      <c r="E112" s="86" t="s">
        <v>436</v>
      </c>
      <c r="F112" s="48"/>
      <c r="G112" s="128">
        <v>13518</v>
      </c>
      <c r="H112" s="127">
        <v>13518</v>
      </c>
      <c r="I112" s="128">
        <v>13518</v>
      </c>
      <c r="J112" s="128">
        <v>0</v>
      </c>
      <c r="K112" s="128">
        <v>0</v>
      </c>
      <c r="L112" s="128">
        <v>0</v>
      </c>
      <c r="M112" s="75"/>
      <c r="N112" s="75"/>
    </row>
    <row r="113" spans="3:14" ht="38.25" x14ac:dyDescent="0.2">
      <c r="C113" s="76" t="s">
        <v>479</v>
      </c>
      <c r="D113" s="81" t="s">
        <v>382</v>
      </c>
      <c r="E113" s="81"/>
      <c r="F113" s="76"/>
      <c r="G113" s="124">
        <f t="shared" ref="G113:L113" si="45">SUM(G114:G120)</f>
        <v>271287.04489000002</v>
      </c>
      <c r="H113" s="124">
        <f t="shared" si="45"/>
        <v>172246.77499999999</v>
      </c>
      <c r="I113" s="124">
        <f t="shared" si="45"/>
        <v>277076.33999999997</v>
      </c>
      <c r="J113" s="124">
        <f t="shared" si="45"/>
        <v>244333.19</v>
      </c>
      <c r="K113" s="124">
        <f t="shared" si="45"/>
        <v>246893.07</v>
      </c>
      <c r="L113" s="124">
        <f t="shared" si="45"/>
        <v>248827.57</v>
      </c>
      <c r="M113" s="75"/>
      <c r="N113" s="75"/>
    </row>
    <row r="114" spans="3:14" ht="59.45" hidden="1" customHeight="1" x14ac:dyDescent="0.2">
      <c r="C114" s="48" t="s">
        <v>480</v>
      </c>
      <c r="D114" s="80" t="s">
        <v>473</v>
      </c>
      <c r="E114" s="88" t="s">
        <v>433</v>
      </c>
      <c r="F114" s="48"/>
      <c r="G114" s="137">
        <v>0</v>
      </c>
      <c r="H114" s="137">
        <v>0</v>
      </c>
      <c r="I114" s="137">
        <v>0</v>
      </c>
      <c r="J114" s="137">
        <v>0</v>
      </c>
      <c r="K114" s="137">
        <v>0</v>
      </c>
      <c r="L114" s="137">
        <v>0</v>
      </c>
      <c r="M114" s="75"/>
      <c r="N114" s="75"/>
    </row>
    <row r="115" spans="3:14" ht="57" customHeight="1" x14ac:dyDescent="0.2">
      <c r="C115" s="48" t="s">
        <v>515</v>
      </c>
      <c r="D115" s="80" t="s">
        <v>516</v>
      </c>
      <c r="E115" s="88" t="s">
        <v>433</v>
      </c>
      <c r="F115" s="48"/>
      <c r="G115" s="128">
        <v>17627.099999999999</v>
      </c>
      <c r="H115" s="127">
        <v>11577.1</v>
      </c>
      <c r="I115" s="128">
        <v>17627.099999999999</v>
      </c>
      <c r="J115" s="128">
        <v>17619.599999999999</v>
      </c>
      <c r="K115" s="128">
        <v>17049.3</v>
      </c>
      <c r="L115" s="128">
        <v>17557.7</v>
      </c>
      <c r="M115" s="75"/>
      <c r="N115" s="75"/>
    </row>
    <row r="116" spans="3:14" ht="57.6" customHeight="1" x14ac:dyDescent="0.2">
      <c r="C116" s="48" t="s">
        <v>481</v>
      </c>
      <c r="D116" s="80" t="s">
        <v>474</v>
      </c>
      <c r="E116" s="86" t="s">
        <v>439</v>
      </c>
      <c r="F116" s="48"/>
      <c r="G116" s="128">
        <v>578.32153000000005</v>
      </c>
      <c r="H116" s="127">
        <v>578.32100000000003</v>
      </c>
      <c r="I116" s="128">
        <v>578.32000000000005</v>
      </c>
      <c r="J116" s="128">
        <v>0</v>
      </c>
      <c r="K116" s="128">
        <v>0</v>
      </c>
      <c r="L116" s="128">
        <v>0</v>
      </c>
      <c r="M116" s="75"/>
      <c r="N116" s="75"/>
    </row>
    <row r="117" spans="3:14" ht="69.599999999999994" hidden="1" customHeight="1" x14ac:dyDescent="0.2">
      <c r="C117" s="48" t="s">
        <v>482</v>
      </c>
      <c r="D117" s="80" t="s">
        <v>475</v>
      </c>
      <c r="E117" s="86" t="s">
        <v>439</v>
      </c>
      <c r="F117" s="48"/>
      <c r="G117" s="137">
        <v>0</v>
      </c>
      <c r="H117" s="137">
        <v>0</v>
      </c>
      <c r="I117" s="137">
        <v>0</v>
      </c>
      <c r="J117" s="137">
        <v>0</v>
      </c>
      <c r="K117" s="137">
        <v>0</v>
      </c>
      <c r="L117" s="137">
        <v>0</v>
      </c>
      <c r="M117" s="75"/>
      <c r="N117" s="75"/>
    </row>
    <row r="118" spans="3:14" ht="51" hidden="1" x14ac:dyDescent="0.2">
      <c r="C118" s="48" t="s">
        <v>483</v>
      </c>
      <c r="D118" s="80" t="s">
        <v>476</v>
      </c>
      <c r="E118" s="86" t="s">
        <v>552</v>
      </c>
      <c r="F118" s="48"/>
      <c r="G118" s="137">
        <v>0</v>
      </c>
      <c r="H118" s="137">
        <v>0</v>
      </c>
      <c r="I118" s="137">
        <v>0</v>
      </c>
      <c r="J118" s="137">
        <v>0</v>
      </c>
      <c r="K118" s="137">
        <v>0</v>
      </c>
      <c r="L118" s="137">
        <v>0</v>
      </c>
      <c r="M118" s="75"/>
      <c r="N118" s="75"/>
    </row>
    <row r="119" spans="3:14" ht="54.6" customHeight="1" x14ac:dyDescent="0.2">
      <c r="C119" s="48" t="s">
        <v>484</v>
      </c>
      <c r="D119" s="80" t="s">
        <v>437</v>
      </c>
      <c r="E119" s="86" t="s">
        <v>552</v>
      </c>
      <c r="F119" s="48"/>
      <c r="G119" s="128">
        <v>17967.294999999998</v>
      </c>
      <c r="H119" s="127">
        <v>10846.672</v>
      </c>
      <c r="I119" s="128">
        <v>17967.3</v>
      </c>
      <c r="J119" s="128">
        <v>20996.58</v>
      </c>
      <c r="K119" s="128">
        <v>24053.61</v>
      </c>
      <c r="L119" s="128">
        <v>25473.02</v>
      </c>
      <c r="M119" s="75"/>
      <c r="N119" s="75"/>
    </row>
    <row r="120" spans="3:14" ht="244.15" customHeight="1" x14ac:dyDescent="0.2">
      <c r="C120" s="48" t="s">
        <v>485</v>
      </c>
      <c r="D120" s="80" t="s">
        <v>438</v>
      </c>
      <c r="E120" s="86" t="s">
        <v>554</v>
      </c>
      <c r="F120" s="48"/>
      <c r="G120" s="128">
        <v>235114.32836000001</v>
      </c>
      <c r="H120" s="127">
        <v>149244.682</v>
      </c>
      <c r="I120" s="128">
        <v>240903.62</v>
      </c>
      <c r="J120" s="128">
        <v>205717.01</v>
      </c>
      <c r="K120" s="128">
        <v>205790.16</v>
      </c>
      <c r="L120" s="128">
        <v>205796.85</v>
      </c>
      <c r="M120" s="75"/>
      <c r="N120" s="75"/>
    </row>
    <row r="121" spans="3:14" ht="25.5" x14ac:dyDescent="0.2">
      <c r="C121" s="76" t="s">
        <v>486</v>
      </c>
      <c r="D121" s="81" t="s">
        <v>385</v>
      </c>
      <c r="E121" s="81"/>
      <c r="F121" s="26"/>
      <c r="G121" s="124">
        <f t="shared" ref="G121:L121" si="46">SUM(G122:G126)</f>
        <v>571768.16599999997</v>
      </c>
      <c r="H121" s="124">
        <f t="shared" si="46"/>
        <v>443914.277</v>
      </c>
      <c r="I121" s="124">
        <f t="shared" si="46"/>
        <v>565545.57999999996</v>
      </c>
      <c r="J121" s="124">
        <f t="shared" si="46"/>
        <v>561336.43000000005</v>
      </c>
      <c r="K121" s="124">
        <f t="shared" si="46"/>
        <v>561852.41</v>
      </c>
      <c r="L121" s="124">
        <f t="shared" si="46"/>
        <v>561852.41</v>
      </c>
    </row>
    <row r="122" spans="3:14" ht="67.900000000000006" customHeight="1" x14ac:dyDescent="0.2">
      <c r="C122" s="48" t="s">
        <v>487</v>
      </c>
      <c r="D122" s="80" t="s">
        <v>440</v>
      </c>
      <c r="E122" s="86" t="s">
        <v>553</v>
      </c>
      <c r="F122" s="6"/>
      <c r="G122" s="128">
        <v>9335.9040000000005</v>
      </c>
      <c r="H122" s="128">
        <v>4315.8670000000002</v>
      </c>
      <c r="I122" s="127">
        <v>8655.74</v>
      </c>
      <c r="J122" s="137">
        <v>8896.76</v>
      </c>
      <c r="K122" s="137">
        <v>9586.77</v>
      </c>
      <c r="L122" s="137">
        <v>9586.77</v>
      </c>
    </row>
    <row r="123" spans="3:14" ht="81.599999999999994" customHeight="1" x14ac:dyDescent="0.2">
      <c r="C123" s="48" t="s">
        <v>488</v>
      </c>
      <c r="D123" s="80" t="s">
        <v>441</v>
      </c>
      <c r="E123" s="88" t="s">
        <v>433</v>
      </c>
      <c r="F123" s="6"/>
      <c r="G123" s="128">
        <v>13536.4</v>
      </c>
      <c r="H123" s="128">
        <v>8386.4</v>
      </c>
      <c r="I123" s="127">
        <v>8386.4</v>
      </c>
      <c r="J123" s="128">
        <v>11770.8</v>
      </c>
      <c r="K123" s="128">
        <v>11770.8</v>
      </c>
      <c r="L123" s="128">
        <v>11770.8</v>
      </c>
    </row>
    <row r="124" spans="3:14" ht="63.75" x14ac:dyDescent="0.2">
      <c r="C124" s="48" t="s">
        <v>489</v>
      </c>
      <c r="D124" s="80" t="s">
        <v>449</v>
      </c>
      <c r="E124" s="86" t="s">
        <v>552</v>
      </c>
      <c r="F124" s="6"/>
      <c r="G124" s="128">
        <v>29.338000000000001</v>
      </c>
      <c r="H124" s="128">
        <v>20.41</v>
      </c>
      <c r="I124" s="128">
        <v>20.41</v>
      </c>
      <c r="J124" s="128">
        <v>185.37</v>
      </c>
      <c r="K124" s="128">
        <v>11.34</v>
      </c>
      <c r="L124" s="128">
        <v>11.34</v>
      </c>
    </row>
    <row r="125" spans="3:14" ht="38.25" x14ac:dyDescent="0.2">
      <c r="C125" s="48" t="s">
        <v>490</v>
      </c>
      <c r="D125" s="80" t="s">
        <v>477</v>
      </c>
      <c r="E125" s="86" t="s">
        <v>552</v>
      </c>
      <c r="F125" s="6"/>
      <c r="G125" s="128">
        <v>463.42399999999998</v>
      </c>
      <c r="H125" s="128">
        <v>8</v>
      </c>
      <c r="I125" s="128">
        <v>79.930000000000007</v>
      </c>
      <c r="J125" s="128">
        <v>0</v>
      </c>
      <c r="K125" s="128">
        <v>0</v>
      </c>
      <c r="L125" s="128">
        <v>0</v>
      </c>
    </row>
    <row r="126" spans="3:14" ht="44.45" customHeight="1" x14ac:dyDescent="0.2">
      <c r="C126" s="48" t="s">
        <v>491</v>
      </c>
      <c r="D126" s="80" t="s">
        <v>442</v>
      </c>
      <c r="E126" s="88" t="s">
        <v>433</v>
      </c>
      <c r="F126" s="6"/>
      <c r="G126" s="128">
        <v>548403.1</v>
      </c>
      <c r="H126" s="128">
        <v>431183.6</v>
      </c>
      <c r="I126" s="128">
        <v>548403.1</v>
      </c>
      <c r="J126" s="128">
        <v>540483.5</v>
      </c>
      <c r="K126" s="128">
        <v>540483.5</v>
      </c>
      <c r="L126" s="128">
        <v>540483.5</v>
      </c>
    </row>
    <row r="127" spans="3:14" ht="25.15" customHeight="1" x14ac:dyDescent="0.2">
      <c r="C127" s="76" t="s">
        <v>492</v>
      </c>
      <c r="D127" s="81" t="s">
        <v>454</v>
      </c>
      <c r="E127" s="81"/>
      <c r="F127" s="26"/>
      <c r="G127" s="124">
        <f t="shared" ref="G127:L127" si="47">G128</f>
        <v>26690.5</v>
      </c>
      <c r="H127" s="124">
        <f t="shared" si="47"/>
        <v>19688.019</v>
      </c>
      <c r="I127" s="124">
        <f t="shared" si="47"/>
        <v>26690.5</v>
      </c>
      <c r="J127" s="124">
        <f t="shared" si="47"/>
        <v>26307</v>
      </c>
      <c r="K127" s="124">
        <f t="shared" si="47"/>
        <v>26307</v>
      </c>
      <c r="L127" s="124">
        <f t="shared" si="47"/>
        <v>0</v>
      </c>
    </row>
    <row r="128" spans="3:14" ht="57" customHeight="1" x14ac:dyDescent="0.2">
      <c r="C128" s="48" t="s">
        <v>493</v>
      </c>
      <c r="D128" s="80" t="s">
        <v>478</v>
      </c>
      <c r="E128" s="88" t="s">
        <v>433</v>
      </c>
      <c r="F128" s="6"/>
      <c r="G128" s="128">
        <v>26690.5</v>
      </c>
      <c r="H128" s="128">
        <v>19688.019</v>
      </c>
      <c r="I128" s="127">
        <v>26690.5</v>
      </c>
      <c r="J128" s="128">
        <v>26307</v>
      </c>
      <c r="K128" s="128">
        <v>26307</v>
      </c>
      <c r="L128" s="128">
        <v>0</v>
      </c>
    </row>
    <row r="129" spans="3:12" ht="31.9" customHeight="1" x14ac:dyDescent="0.2">
      <c r="C129" s="76" t="s">
        <v>494</v>
      </c>
      <c r="D129" s="81" t="s">
        <v>455</v>
      </c>
      <c r="E129" s="91"/>
      <c r="F129" s="91"/>
      <c r="G129" s="124">
        <f t="shared" ref="G129:L129" si="48">G130</f>
        <v>106.36</v>
      </c>
      <c r="H129" s="124">
        <f t="shared" si="48"/>
        <v>106.36</v>
      </c>
      <c r="I129" s="124">
        <f t="shared" si="48"/>
        <v>106.36</v>
      </c>
      <c r="J129" s="124">
        <f t="shared" si="48"/>
        <v>0</v>
      </c>
      <c r="K129" s="124">
        <f t="shared" si="48"/>
        <v>0</v>
      </c>
      <c r="L129" s="124">
        <f t="shared" si="48"/>
        <v>0</v>
      </c>
    </row>
    <row r="130" spans="3:12" ht="110.45" customHeight="1" x14ac:dyDescent="0.2">
      <c r="C130" s="48" t="s">
        <v>519</v>
      </c>
      <c r="D130" s="80" t="s">
        <v>500</v>
      </c>
      <c r="E130" s="86" t="s">
        <v>555</v>
      </c>
      <c r="F130" s="6"/>
      <c r="G130" s="128">
        <v>106.36</v>
      </c>
      <c r="H130" s="128">
        <v>106.36</v>
      </c>
      <c r="I130" s="128">
        <v>106.36</v>
      </c>
      <c r="J130" s="128">
        <v>0</v>
      </c>
      <c r="K130" s="128">
        <v>0</v>
      </c>
      <c r="L130" s="128">
        <v>0</v>
      </c>
    </row>
    <row r="131" spans="3:12" ht="102" hidden="1" x14ac:dyDescent="0.2">
      <c r="C131" s="76" t="s">
        <v>495</v>
      </c>
      <c r="D131" s="81" t="s">
        <v>443</v>
      </c>
      <c r="E131" s="81"/>
      <c r="F131" s="26"/>
      <c r="G131" s="124">
        <f t="shared" ref="G131:L131" si="49">G132</f>
        <v>0</v>
      </c>
      <c r="H131" s="124">
        <f t="shared" si="49"/>
        <v>0</v>
      </c>
      <c r="I131" s="124">
        <f t="shared" si="49"/>
        <v>0</v>
      </c>
      <c r="J131" s="124">
        <f t="shared" si="49"/>
        <v>0</v>
      </c>
      <c r="K131" s="124">
        <f t="shared" si="49"/>
        <v>0</v>
      </c>
      <c r="L131" s="124">
        <f t="shared" si="49"/>
        <v>0</v>
      </c>
    </row>
    <row r="132" spans="3:12" ht="84" hidden="1" customHeight="1" x14ac:dyDescent="0.2">
      <c r="C132" s="48" t="s">
        <v>518</v>
      </c>
      <c r="D132" s="80" t="s">
        <v>444</v>
      </c>
      <c r="E132" s="86" t="s">
        <v>517</v>
      </c>
      <c r="F132" s="6"/>
      <c r="G132" s="128">
        <v>0</v>
      </c>
      <c r="H132" s="128">
        <v>0</v>
      </c>
      <c r="I132" s="128">
        <v>0</v>
      </c>
      <c r="J132" s="128">
        <v>0</v>
      </c>
      <c r="K132" s="128">
        <v>0</v>
      </c>
      <c r="L132" s="128">
        <v>0</v>
      </c>
    </row>
    <row r="133" spans="3:12" ht="51" x14ac:dyDescent="0.2">
      <c r="C133" s="76" t="s">
        <v>496</v>
      </c>
      <c r="D133" s="81" t="s">
        <v>445</v>
      </c>
      <c r="E133" s="80"/>
      <c r="F133" s="6"/>
      <c r="G133" s="124">
        <f t="shared" ref="G133:L133" si="50">G134</f>
        <v>0</v>
      </c>
      <c r="H133" s="124">
        <f t="shared" si="50"/>
        <v>-325.82900000000001</v>
      </c>
      <c r="I133" s="124">
        <f t="shared" si="50"/>
        <v>0</v>
      </c>
      <c r="J133" s="124">
        <f t="shared" si="50"/>
        <v>0</v>
      </c>
      <c r="K133" s="124">
        <f t="shared" si="50"/>
        <v>0</v>
      </c>
      <c r="L133" s="124">
        <f t="shared" si="50"/>
        <v>0</v>
      </c>
    </row>
    <row r="134" spans="3:12" ht="51" x14ac:dyDescent="0.2">
      <c r="C134" s="48" t="s">
        <v>497</v>
      </c>
      <c r="D134" s="80" t="s">
        <v>446</v>
      </c>
      <c r="E134" s="80"/>
      <c r="F134" s="6"/>
      <c r="G134" s="128">
        <f t="shared" ref="G134:L134" si="51">G135+G136</f>
        <v>0</v>
      </c>
      <c r="H134" s="128">
        <f t="shared" si="51"/>
        <v>-325.82900000000001</v>
      </c>
      <c r="I134" s="128">
        <f t="shared" si="51"/>
        <v>0</v>
      </c>
      <c r="J134" s="128">
        <f t="shared" si="51"/>
        <v>0</v>
      </c>
      <c r="K134" s="128">
        <f t="shared" si="51"/>
        <v>0</v>
      </c>
      <c r="L134" s="128">
        <f t="shared" si="51"/>
        <v>0</v>
      </c>
    </row>
    <row r="135" spans="3:12" ht="56.45" customHeight="1" x14ac:dyDescent="0.2">
      <c r="C135" s="48" t="s">
        <v>498</v>
      </c>
      <c r="D135" s="80" t="s">
        <v>448</v>
      </c>
      <c r="E135" s="86" t="s">
        <v>552</v>
      </c>
      <c r="F135" s="6"/>
      <c r="G135" s="128">
        <v>0</v>
      </c>
      <c r="H135" s="128">
        <v>-223.83</v>
      </c>
      <c r="I135" s="128">
        <v>0</v>
      </c>
      <c r="J135" s="128">
        <v>0</v>
      </c>
      <c r="K135" s="128">
        <v>0</v>
      </c>
      <c r="L135" s="128">
        <v>0</v>
      </c>
    </row>
    <row r="136" spans="3:12" ht="81" customHeight="1" x14ac:dyDescent="0.2">
      <c r="C136" s="48" t="s">
        <v>499</v>
      </c>
      <c r="D136" s="80" t="s">
        <v>447</v>
      </c>
      <c r="E136" s="86" t="s">
        <v>520</v>
      </c>
      <c r="F136" s="6"/>
      <c r="G136" s="128">
        <v>0</v>
      </c>
      <c r="H136" s="128">
        <v>-101.999</v>
      </c>
      <c r="I136" s="128">
        <v>0</v>
      </c>
      <c r="J136" s="128">
        <v>0</v>
      </c>
      <c r="K136" s="128">
        <v>0</v>
      </c>
      <c r="L136" s="128">
        <v>0</v>
      </c>
    </row>
  </sheetData>
  <customSheetViews>
    <customSheetView guid="{0386E67D-0EE8-477E-9643-2E2CF524BA42}" scale="90" showPageBreaks="1" printArea="1" hiddenRows="1" hiddenColumns="1" topLeftCell="C4">
      <selection activeCell="I126" sqref="I126"/>
      <pageMargins left="0.19685039370078741" right="0.23622047244094491" top="0.78740157480314965" bottom="0.23622047244094491" header="0.31496062992125984" footer="0.31496062992125984"/>
      <pageSetup paperSize="9" scale="67" fitToHeight="0" orientation="landscape" r:id="rId1"/>
      <headerFooter differentFirst="1">
        <oddFooter>&amp;R&amp;P</oddFooter>
      </headerFooter>
    </customSheetView>
    <customSheetView guid="{59B1F92E-3080-4B3C-AB43-7CBA0A8FFB6D}" scale="90" showPageBreaks="1" printArea="1" hiddenColumns="1" topLeftCell="C1">
      <selection activeCell="H7" sqref="H7"/>
      <pageMargins left="0.19685039370078741" right="0.23622047244094491" top="0.78740157480314965" bottom="0.23622047244094491" header="0.31496062992125984" footer="0.31496062992125984"/>
      <pageSetup paperSize="9" scale="67" fitToHeight="0" orientation="landscape" r:id="rId2"/>
      <headerFooter differentFirst="1">
        <oddFooter>&amp;R&amp;P</oddFooter>
      </headerFooter>
    </customSheetView>
    <customSheetView guid="{10B69522-62AE-4313-859A-9E4F497E803C}" scale="90" showPageBreaks="1" fitToPage="1" hiddenRows="1" hiddenColumns="1" topLeftCell="C271">
      <selection activeCell="D273" sqref="D273"/>
      <pageMargins left="0.39" right="0.23622047244094491" top="0.53" bottom="0.23622047244094491" header="0.31496062992125984" footer="0.31496062992125984"/>
      <pageSetup paperSize="9" scale="68" fitToHeight="0" orientation="landscape" r:id="rId3"/>
    </customSheetView>
    <customSheetView guid="{5BFBE340-7A77-4A81-BD8D-F4A5E4682C7D}" scale="90" showPageBreaks="1" printArea="1" hiddenRows="1" hiddenColumns="1" topLeftCell="C113">
      <selection activeCell="I126" sqref="I126"/>
      <pageMargins left="0.19685039370078741" right="0.23622047244094491" top="0.78740157480314965" bottom="0.23622047244094491" header="0.31496062992125984" footer="0.31496062992125984"/>
      <pageSetup paperSize="9" scale="67" fitToHeight="0" orientation="landscape" r:id="rId4"/>
      <headerFooter differentFirst="1">
        <oddFooter>&amp;R&amp;P</oddFooter>
      </headerFooter>
    </customSheetView>
  </customSheetViews>
  <mergeCells count="7">
    <mergeCell ref="J1:L1"/>
    <mergeCell ref="C2:L2"/>
    <mergeCell ref="A5:A6"/>
    <mergeCell ref="B5:B6"/>
    <mergeCell ref="C5:D5"/>
    <mergeCell ref="E5:E6"/>
    <mergeCell ref="J5:L5"/>
  </mergeCells>
  <pageMargins left="0.19685039370078741" right="0.23622047244094491" top="0.78740157480314965" bottom="0.23622047244094491" header="0.31496062992125984" footer="0.31496062992125984"/>
  <pageSetup paperSize="9" scale="67" fitToHeight="0" orientation="landscape" r:id="rId5"/>
  <headerFooter differentFirst="1">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0386E67D-0EE8-477E-9643-2E2CF524BA42}" state="hidden">
      <pageMargins left="0.7" right="0.7" top="0.75" bottom="0.75" header="0.3" footer="0.3"/>
    </customSheetView>
    <customSheetView guid="{59B1F92E-3080-4B3C-AB43-7CBA0A8FFB6D}">
      <pageMargins left="0.7" right="0.7" top="0.75" bottom="0.75" header="0.3" footer="0.3"/>
    </customSheetView>
    <customSheetView guid="{10B69522-62AE-4313-859A-9E4F497E803C}">
      <pageMargins left="0.7" right="0.7" top="0.75" bottom="0.75" header="0.3" footer="0.3"/>
    </customSheetView>
    <customSheetView guid="{5BFBE340-7A77-4A81-BD8D-F4A5E4682C7D}">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0386E67D-0EE8-477E-9643-2E2CF524BA42}" state="hidden">
      <pageMargins left="0.7" right="0.7" top="0.75" bottom="0.75" header="0.3" footer="0.3"/>
    </customSheetView>
    <customSheetView guid="{59B1F92E-3080-4B3C-AB43-7CBA0A8FFB6D}">
      <pageMargins left="0.7" right="0.7" top="0.75" bottom="0.75" header="0.3" footer="0.3"/>
    </customSheetView>
    <customSheetView guid="{10B69522-62AE-4313-859A-9E4F497E803C}">
      <pageMargins left="0.7" right="0.7" top="0.75" bottom="0.75" header="0.3" footer="0.3"/>
    </customSheetView>
    <customSheetView guid="{5BFBE340-7A77-4A81-BD8D-F4A5E4682C7D}">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на 01.07.</vt:lpstr>
      <vt:lpstr>Лист1</vt:lpstr>
      <vt:lpstr>Лист2</vt:lpstr>
      <vt:lpstr>Лист3</vt:lpstr>
      <vt:lpstr>Лист1!Заголовки_для_печати</vt:lpstr>
      <vt:lpstr>'на 01.07.'!Заголовки_для_печати</vt:lpstr>
      <vt:lpstr>Лист1!Область_печати</vt:lpstr>
      <vt:lpstr>'на 01.07.'!Область_печати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Бельчицкая Разиля Накифовна</dc:creator>
  <cp:lastModifiedBy>Admin</cp:lastModifiedBy>
  <cp:lastPrinted>2018-11-02T11:28:23Z</cp:lastPrinted>
  <dcterms:created xsi:type="dcterms:W3CDTF">2017-08-25T12:37:32Z</dcterms:created>
  <dcterms:modified xsi:type="dcterms:W3CDTF">2021-11-22T11:18:32Z</dcterms:modified>
</cp:coreProperties>
</file>