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15576" windowHeight="11520" firstSheet="1" activeTab="1"/>
  </bookViews>
  <sheets>
    <sheet name="на 01.07." sheetId="1" state="hidden" r:id="rId1"/>
    <sheet name="Лист1" sheetId="2" r:id="rId2"/>
    <sheet name="Лист2" sheetId="3" r:id="rId3"/>
    <sheet name="Лист3" sheetId="4" r:id="rId4"/>
  </sheets>
  <definedNames>
    <definedName name="Z_10B69522_62AE_4313_859A_9E4F497E803C_.wvu.Cols" localSheetId="1" hidden="1">Лист1!$A:$B,Лист1!$F:$F,Лист1!$N:$N</definedName>
    <definedName name="Z_10B69522_62AE_4313_859A_9E4F497E803C_.wvu.Cols" localSheetId="0" hidden="1">'на 01.07.'!$A:$B,'на 01.07.'!$F:$F</definedName>
    <definedName name="Z_10B69522_62AE_4313_859A_9E4F497E803C_.wvu.PrintArea" localSheetId="0" hidden="1">'на 01.07.'!$A$4:$L$175</definedName>
    <definedName name="Z_10B69522_62AE_4313_859A_9E4F497E803C_.wvu.PrintTitles" localSheetId="1" hidden="1">Лист1!$5:$7</definedName>
    <definedName name="Z_10B69522_62AE_4313_859A_9E4F497E803C_.wvu.PrintTitles" localSheetId="0" hidden="1">'на 01.07.'!$4:$6</definedName>
    <definedName name="Z_10B69522_62AE_4313_859A_9E4F497E803C_.wvu.Rows" localSheetId="1" hidden="1">Лист1!#REF!,Лист1!#REF!,Лист1!#REF!,Лист1!#REF!</definedName>
    <definedName name="Z_59B1F92E_3080_4B3C_AB43_7CBA0A8FFB6D_.wvu.Cols" localSheetId="1" hidden="1">Лист1!$A:$B,Лист1!$F:$F</definedName>
    <definedName name="Z_59B1F92E_3080_4B3C_AB43_7CBA0A8FFB6D_.wvu.Cols" localSheetId="0" hidden="1">'на 01.07.'!$A:$B,'на 01.07.'!$F:$F</definedName>
    <definedName name="Z_59B1F92E_3080_4B3C_AB43_7CBA0A8FFB6D_.wvu.PrintArea" localSheetId="1" hidden="1">Лист1!$C$1:$L$159</definedName>
    <definedName name="Z_59B1F92E_3080_4B3C_AB43_7CBA0A8FFB6D_.wvu.PrintArea" localSheetId="0" hidden="1">'на 01.07.'!$A$4:$L$175</definedName>
    <definedName name="Z_59B1F92E_3080_4B3C_AB43_7CBA0A8FFB6D_.wvu.PrintTitles" localSheetId="1" hidden="1">Лист1!$5:$7</definedName>
    <definedName name="Z_59B1F92E_3080_4B3C_AB43_7CBA0A8FFB6D_.wvu.PrintTitles" localSheetId="0" hidden="1">'на 01.07.'!$4:$6</definedName>
    <definedName name="Z_5BFBE340_7A77_4A81_BD8D_F4A5E4682C7D_.wvu.Cols" localSheetId="1" hidden="1">Лист1!$A:$B,Лист1!$F:$F</definedName>
    <definedName name="Z_5BFBE340_7A77_4A81_BD8D_F4A5E4682C7D_.wvu.Cols" localSheetId="0" hidden="1">'на 01.07.'!$A:$B,'на 01.07.'!$F:$F</definedName>
    <definedName name="Z_5BFBE340_7A77_4A81_BD8D_F4A5E4682C7D_.wvu.PrintArea" localSheetId="1" hidden="1">Лист1!$C$1:$L$159</definedName>
    <definedName name="Z_5BFBE340_7A77_4A81_BD8D_F4A5E4682C7D_.wvu.PrintArea" localSheetId="0" hidden="1">'на 01.07.'!$A$4:$L$175</definedName>
    <definedName name="Z_5BFBE340_7A77_4A81_BD8D_F4A5E4682C7D_.wvu.PrintTitles" localSheetId="1" hidden="1">Лист1!$5:$7</definedName>
    <definedName name="Z_5BFBE340_7A77_4A81_BD8D_F4A5E4682C7D_.wvu.PrintTitles" localSheetId="0" hidden="1">'на 01.07.'!$4:$6</definedName>
    <definedName name="_xlnm.Print_Titles" localSheetId="1">Лист1!$5:$7</definedName>
    <definedName name="_xlnm.Print_Titles" localSheetId="0">'на 01.07.'!$4:$6</definedName>
    <definedName name="_xlnm.Print_Area" localSheetId="1">Лист1!$C$1:$L$159</definedName>
    <definedName name="_xlnm.Print_Area" localSheetId="0">'на 01.07.'!$A$4:$L$175</definedName>
  </definedNames>
  <calcPr calcId="145621"/>
  <customWorkbookViews>
    <customWorkbookView name="Наталья Гудимова - Личное представление" guid="{5BFBE340-7A77-4A81-BD8D-F4A5E4682C7D}" mergeInterval="0" personalView="1" maximized="1" windowWidth="1916" windowHeight="795" activeSheetId="2"/>
    <customWorkbookView name="Бурнашова Елена Борисовна - Личное представление" guid="{10B69522-62AE-4313-859A-9E4F497E803C}" mergeInterval="0" personalView="1" maximized="1" windowWidth="1916" windowHeight="855" activeSheetId="2"/>
    <customWorkbookView name="Величко Наталья Владимировна - Личное представление" guid="{59B1F92E-3080-4B3C-AB43-7CBA0A8FFB6D}" mergeInterval="0" personalView="1" maximized="1" windowWidth="1916" windowHeight="695" activeSheetId="2"/>
  </customWorkbookViews>
</workbook>
</file>

<file path=xl/calcChain.xml><?xml version="1.0" encoding="utf-8"?>
<calcChain xmlns="http://schemas.openxmlformats.org/spreadsheetml/2006/main">
  <c r="G11" i="2" l="1"/>
  <c r="H11" i="2"/>
  <c r="I11" i="2"/>
  <c r="L11" i="2"/>
  <c r="K11" i="2"/>
  <c r="J11" i="2"/>
  <c r="I10" i="2" l="1"/>
  <c r="H10" i="2"/>
  <c r="G10" i="2"/>
  <c r="L10" i="2"/>
  <c r="K10" i="2"/>
  <c r="J10" i="2"/>
  <c r="K110" i="2" l="1"/>
  <c r="I56" i="2" l="1"/>
  <c r="J56" i="2"/>
  <c r="K56" i="2"/>
  <c r="L56" i="2"/>
  <c r="I44" i="2"/>
  <c r="L27" i="2"/>
  <c r="K27" i="2"/>
  <c r="J27" i="2"/>
  <c r="I27" i="2"/>
  <c r="H27" i="2"/>
  <c r="G27" i="2"/>
  <c r="I157" i="2"/>
  <c r="G157" i="2"/>
  <c r="H157" i="2"/>
  <c r="L81" i="2"/>
  <c r="K81" i="2"/>
  <c r="J81" i="2"/>
  <c r="I81" i="2"/>
  <c r="H81" i="2"/>
  <c r="G81" i="2"/>
  <c r="L110" i="2"/>
  <c r="J110" i="2"/>
  <c r="I110" i="2"/>
  <c r="H110" i="2"/>
  <c r="G110" i="2"/>
  <c r="L108" i="2"/>
  <c r="K108" i="2"/>
  <c r="J108" i="2"/>
  <c r="H108" i="2"/>
  <c r="G108" i="2"/>
  <c r="G136" i="2"/>
  <c r="H56" i="2"/>
  <c r="L44" i="2"/>
  <c r="K44" i="2"/>
  <c r="J44" i="2"/>
  <c r="H44" i="2"/>
  <c r="G44" i="2"/>
  <c r="G150" i="2"/>
  <c r="G144" i="2"/>
  <c r="L131" i="2"/>
  <c r="K131" i="2"/>
  <c r="J131" i="2"/>
  <c r="I131" i="2"/>
  <c r="H131" i="2"/>
  <c r="G131" i="2"/>
  <c r="H80" i="2" l="1"/>
  <c r="J80" i="2"/>
  <c r="I80" i="2"/>
  <c r="K80" i="2"/>
  <c r="G80" i="2"/>
  <c r="L80" i="2"/>
  <c r="J78" i="2"/>
  <c r="K78" i="2"/>
  <c r="L78" i="2"/>
  <c r="L75" i="2"/>
  <c r="K75" i="2"/>
  <c r="J75" i="2"/>
  <c r="I75" i="2"/>
  <c r="H75" i="2"/>
  <c r="G75" i="2"/>
  <c r="L62" i="2"/>
  <c r="K62" i="2"/>
  <c r="J62" i="2"/>
  <c r="I62" i="2"/>
  <c r="H62" i="2"/>
  <c r="G62" i="2"/>
  <c r="L72" i="2"/>
  <c r="K72" i="2"/>
  <c r="J72" i="2"/>
  <c r="I72" i="2"/>
  <c r="H72" i="2"/>
  <c r="G72" i="2"/>
  <c r="J53" i="2"/>
  <c r="K53" i="2"/>
  <c r="L53" i="2"/>
  <c r="J48" i="2"/>
  <c r="K48" i="2"/>
  <c r="L48" i="2"/>
  <c r="L154" i="2" l="1"/>
  <c r="K154" i="2"/>
  <c r="J154" i="2"/>
  <c r="I154" i="2"/>
  <c r="H154" i="2"/>
  <c r="G154" i="2"/>
  <c r="L152" i="2"/>
  <c r="K152" i="2"/>
  <c r="J152" i="2"/>
  <c r="I152" i="2"/>
  <c r="H152" i="2"/>
  <c r="G152" i="2"/>
  <c r="G129" i="2" s="1"/>
  <c r="L150" i="2"/>
  <c r="K150" i="2"/>
  <c r="J150" i="2"/>
  <c r="I150" i="2"/>
  <c r="H150" i="2"/>
  <c r="I126" i="2"/>
  <c r="H126" i="2"/>
  <c r="G126" i="2"/>
  <c r="H59" i="2" l="1"/>
  <c r="L126" i="2" l="1"/>
  <c r="K126" i="2"/>
  <c r="J126" i="2"/>
  <c r="G29" i="2" l="1"/>
  <c r="L25" i="2"/>
  <c r="K25" i="2"/>
  <c r="J25" i="2"/>
  <c r="I25" i="2"/>
  <c r="H25" i="2"/>
  <c r="G25" i="2"/>
  <c r="L23" i="2"/>
  <c r="K23" i="2"/>
  <c r="J23" i="2"/>
  <c r="I23" i="2"/>
  <c r="H23" i="2"/>
  <c r="G23" i="2"/>
  <c r="L157" i="2"/>
  <c r="L156" i="2" s="1"/>
  <c r="K157" i="2"/>
  <c r="K156" i="2" s="1"/>
  <c r="J157" i="2"/>
  <c r="J156" i="2" s="1"/>
  <c r="I156" i="2"/>
  <c r="H156" i="2"/>
  <c r="G156" i="2"/>
  <c r="L71" i="2"/>
  <c r="J71" i="2"/>
  <c r="I71" i="2"/>
  <c r="G16" i="2"/>
  <c r="K71" i="2"/>
  <c r="L69" i="2"/>
  <c r="L68" i="2" s="1"/>
  <c r="K69" i="2"/>
  <c r="K68" i="2" s="1"/>
  <c r="J69" i="2"/>
  <c r="J68" i="2" s="1"/>
  <c r="I69" i="2"/>
  <c r="I68" i="2" s="1"/>
  <c r="H53" i="2"/>
  <c r="L50" i="2"/>
  <c r="K50" i="2"/>
  <c r="J50" i="2"/>
  <c r="I50" i="2"/>
  <c r="H50" i="2"/>
  <c r="G50" i="2"/>
  <c r="H124" i="2"/>
  <c r="L39" i="2" l="1"/>
  <c r="K39" i="2"/>
  <c r="J39" i="2"/>
  <c r="I39" i="2"/>
  <c r="H39" i="2"/>
  <c r="G39" i="2"/>
  <c r="L37" i="2"/>
  <c r="K37" i="2"/>
  <c r="J37" i="2"/>
  <c r="I37" i="2"/>
  <c r="H37" i="2"/>
  <c r="G37" i="2"/>
  <c r="L34" i="2"/>
  <c r="K34" i="2"/>
  <c r="J34" i="2"/>
  <c r="I34" i="2"/>
  <c r="H34" i="2"/>
  <c r="G34" i="2"/>
  <c r="L31" i="2"/>
  <c r="K31" i="2"/>
  <c r="J31" i="2"/>
  <c r="I31" i="2"/>
  <c r="H31" i="2"/>
  <c r="G31" i="2"/>
  <c r="I29" i="2"/>
  <c r="H29" i="2"/>
  <c r="L29" i="2"/>
  <c r="K29" i="2"/>
  <c r="J29" i="2"/>
  <c r="L22" i="2"/>
  <c r="J22" i="2"/>
  <c r="I22" i="2"/>
  <c r="G22" i="2"/>
  <c r="H22" i="2"/>
  <c r="L16" i="2"/>
  <c r="K16" i="2"/>
  <c r="J16" i="2"/>
  <c r="I16" i="2"/>
  <c r="H16" i="2"/>
  <c r="H21" i="2" l="1"/>
  <c r="G36" i="2"/>
  <c r="G33" i="2" s="1"/>
  <c r="G21" i="2"/>
  <c r="L21" i="2"/>
  <c r="I21" i="2"/>
  <c r="J21" i="2"/>
  <c r="H123" i="2"/>
  <c r="L124" i="2"/>
  <c r="K124" i="2"/>
  <c r="J124" i="2"/>
  <c r="I124" i="2"/>
  <c r="G124" i="2"/>
  <c r="L77" i="2"/>
  <c r="L74" i="2" s="1"/>
  <c r="K77" i="2"/>
  <c r="K74" i="2" s="1"/>
  <c r="J77" i="2"/>
  <c r="J74" i="2" s="1"/>
  <c r="I78" i="2"/>
  <c r="I77" i="2" s="1"/>
  <c r="I74" i="2" s="1"/>
  <c r="H78" i="2"/>
  <c r="H77" i="2" s="1"/>
  <c r="H74" i="2" s="1"/>
  <c r="G78" i="2"/>
  <c r="G77" i="2" s="1"/>
  <c r="G74" i="2" s="1"/>
  <c r="H71" i="2"/>
  <c r="G71" i="2"/>
  <c r="H69" i="2"/>
  <c r="H68" i="2" s="1"/>
  <c r="G69" i="2"/>
  <c r="G68" i="2" s="1"/>
  <c r="L61" i="2"/>
  <c r="K61" i="2"/>
  <c r="J61" i="2"/>
  <c r="I61" i="2"/>
  <c r="H61" i="2"/>
  <c r="G61" i="2"/>
  <c r="L59" i="2"/>
  <c r="L58" i="2" s="1"/>
  <c r="K59" i="2"/>
  <c r="K58" i="2" s="1"/>
  <c r="J59" i="2"/>
  <c r="J58" i="2" s="1"/>
  <c r="I59" i="2"/>
  <c r="I58" i="2" s="1"/>
  <c r="H58" i="2"/>
  <c r="G59" i="2"/>
  <c r="G58" i="2" s="1"/>
  <c r="L55" i="2"/>
  <c r="K55" i="2"/>
  <c r="J55" i="2"/>
  <c r="I55" i="2"/>
  <c r="H55" i="2"/>
  <c r="G56" i="2"/>
  <c r="G55" i="2" s="1"/>
  <c r="I53" i="2"/>
  <c r="G53" i="2"/>
  <c r="I48" i="2"/>
  <c r="H48" i="2"/>
  <c r="G48" i="2"/>
  <c r="L42" i="2"/>
  <c r="K42" i="2"/>
  <c r="J42" i="2"/>
  <c r="I42" i="2"/>
  <c r="H42" i="2"/>
  <c r="G42" i="2"/>
  <c r="L36" i="2"/>
  <c r="L33" i="2" s="1"/>
  <c r="K36" i="2"/>
  <c r="K33" i="2" s="1"/>
  <c r="J36" i="2"/>
  <c r="J33" i="2" s="1"/>
  <c r="I36" i="2"/>
  <c r="I33" i="2" s="1"/>
  <c r="H36" i="2"/>
  <c r="H33" i="2" s="1"/>
  <c r="K22" i="2"/>
  <c r="K21" i="2" s="1"/>
  <c r="L15" i="2"/>
  <c r="K15" i="2"/>
  <c r="J15" i="2"/>
  <c r="I15" i="2"/>
  <c r="G41" i="2" l="1"/>
  <c r="I41" i="2"/>
  <c r="H47" i="2"/>
  <c r="G47" i="2"/>
  <c r="I47" i="2"/>
  <c r="K47" i="2"/>
  <c r="J47" i="2"/>
  <c r="L47" i="2"/>
  <c r="K41" i="2"/>
  <c r="H41" i="2"/>
  <c r="L41" i="2"/>
  <c r="J41" i="2"/>
  <c r="H15" i="2"/>
  <c r="G15" i="2"/>
  <c r="J123" i="2"/>
  <c r="I123" i="2"/>
  <c r="G123" i="2"/>
  <c r="K123" i="2"/>
  <c r="I67" i="2"/>
  <c r="L123" i="2"/>
  <c r="J67" i="2" l="1"/>
  <c r="J9" i="2" s="1"/>
  <c r="I9" i="2"/>
  <c r="G67" i="2"/>
  <c r="G9" i="2" s="1"/>
  <c r="L67" i="2"/>
  <c r="L9" i="2" s="1"/>
  <c r="K67" i="2"/>
  <c r="K9" i="2" s="1"/>
  <c r="H67" i="2"/>
  <c r="H9" i="2" s="1"/>
  <c r="I136" i="2"/>
  <c r="K136" i="2" l="1"/>
  <c r="H144" i="2"/>
  <c r="I144" i="2"/>
  <c r="J144" i="2"/>
  <c r="K144" i="2"/>
  <c r="L144" i="2"/>
  <c r="L136" i="2"/>
  <c r="H136" i="2"/>
  <c r="J136" i="2"/>
  <c r="I130" i="2" l="1"/>
  <c r="H130" i="2"/>
  <c r="H129" i="2"/>
  <c r="H8" i="2" s="1"/>
  <c r="I129" i="2"/>
  <c r="I8" i="2" s="1"/>
  <c r="L130" i="2"/>
  <c r="L129" i="2"/>
  <c r="L8" i="2" s="1"/>
  <c r="J130" i="2"/>
  <c r="J129" i="2"/>
  <c r="J8" i="2" s="1"/>
  <c r="K130" i="2"/>
  <c r="K129" i="2"/>
  <c r="K8" i="2" s="1"/>
  <c r="G130" i="2"/>
  <c r="G8" i="2"/>
  <c r="I88" i="1" l="1"/>
  <c r="G88" i="1"/>
  <c r="H149" i="1"/>
  <c r="H148" i="1" s="1"/>
  <c r="I146" i="1"/>
  <c r="H140" i="1"/>
  <c r="I140" i="1"/>
  <c r="J140" i="1"/>
  <c r="K140" i="1"/>
  <c r="L140" i="1"/>
  <c r="H152" i="1"/>
  <c r="I152" i="1"/>
  <c r="J152" i="1"/>
  <c r="K152" i="1"/>
  <c r="L152" i="1"/>
  <c r="G152" i="1"/>
  <c r="I149" i="1"/>
  <c r="I148" i="1" s="1"/>
  <c r="J149" i="1"/>
  <c r="J148" i="1" s="1"/>
  <c r="K149" i="1"/>
  <c r="K148" i="1" s="1"/>
  <c r="L149" i="1"/>
  <c r="L148" i="1" s="1"/>
  <c r="G149" i="1"/>
  <c r="G148" i="1" s="1"/>
  <c r="H146" i="1"/>
  <c r="J146" i="1"/>
  <c r="K146" i="1"/>
  <c r="L146" i="1"/>
  <c r="G146" i="1"/>
  <c r="G140" i="1"/>
  <c r="H142" i="1"/>
  <c r="I142" i="1"/>
  <c r="J142" i="1"/>
  <c r="K142" i="1"/>
  <c r="L142" i="1"/>
  <c r="G142" i="1"/>
  <c r="H144" i="1"/>
  <c r="I144" i="1"/>
  <c r="J144" i="1"/>
  <c r="K144" i="1"/>
  <c r="L144" i="1"/>
  <c r="G144" i="1"/>
  <c r="G137" i="1"/>
  <c r="G136" i="1" s="1"/>
  <c r="I137" i="1"/>
  <c r="I136" i="1" s="1"/>
  <c r="J137" i="1"/>
  <c r="J136" i="1" s="1"/>
  <c r="K137" i="1"/>
  <c r="K136" i="1" s="1"/>
  <c r="L137" i="1"/>
  <c r="L136" i="1" s="1"/>
  <c r="H137" i="1"/>
  <c r="H136" i="1" s="1"/>
  <c r="H133" i="1"/>
  <c r="I133" i="1"/>
  <c r="J133" i="1"/>
  <c r="K133" i="1"/>
  <c r="L133" i="1"/>
  <c r="G133" i="1"/>
  <c r="H132" i="1"/>
  <c r="I132" i="1"/>
  <c r="J132" i="1"/>
  <c r="K132" i="1"/>
  <c r="L132" i="1"/>
  <c r="G132" i="1"/>
  <c r="L131" i="1" l="1"/>
  <c r="L130" i="1" s="1"/>
  <c r="H131" i="1"/>
  <c r="H130" i="1" s="1"/>
  <c r="G131" i="1"/>
  <c r="G130" i="1" s="1"/>
  <c r="I131" i="1"/>
  <c r="I130" i="1" s="1"/>
  <c r="J131" i="1"/>
  <c r="J130" i="1" s="1"/>
  <c r="K131" i="1"/>
  <c r="K130" i="1" s="1"/>
  <c r="I129" i="1" l="1"/>
  <c r="G128" i="1"/>
  <c r="H128" i="1"/>
  <c r="J128" i="1"/>
  <c r="K128" i="1"/>
  <c r="L128" i="1"/>
  <c r="H126" i="1"/>
  <c r="H125" i="1" s="1"/>
  <c r="I126" i="1"/>
  <c r="I125" i="1" s="1"/>
  <c r="J126" i="1"/>
  <c r="K126" i="1"/>
  <c r="L126" i="1"/>
  <c r="G126" i="1"/>
  <c r="G125" i="1" s="1"/>
  <c r="H123" i="1"/>
  <c r="J123" i="1"/>
  <c r="K123" i="1"/>
  <c r="L123" i="1"/>
  <c r="G123" i="1"/>
  <c r="H121" i="1"/>
  <c r="I121" i="1"/>
  <c r="I118" i="1" s="1"/>
  <c r="J121" i="1"/>
  <c r="K121" i="1"/>
  <c r="L121" i="1"/>
  <c r="G121" i="1"/>
  <c r="H113" i="1"/>
  <c r="H112" i="1" s="1"/>
  <c r="I113" i="1"/>
  <c r="I112" i="1" s="1"/>
  <c r="J113" i="1"/>
  <c r="J112" i="1" s="1"/>
  <c r="K113" i="1"/>
  <c r="K112" i="1" s="1"/>
  <c r="L113" i="1"/>
  <c r="L112" i="1" s="1"/>
  <c r="G113" i="1"/>
  <c r="G112" i="1" s="1"/>
  <c r="H110" i="1"/>
  <c r="I110" i="1"/>
  <c r="J110" i="1"/>
  <c r="K110" i="1"/>
  <c r="L110" i="1"/>
  <c r="G110" i="1"/>
  <c r="H108" i="1"/>
  <c r="I108" i="1"/>
  <c r="J108" i="1"/>
  <c r="K108" i="1"/>
  <c r="L108" i="1"/>
  <c r="G108" i="1"/>
  <c r="H105" i="1"/>
  <c r="I105" i="1"/>
  <c r="J105" i="1"/>
  <c r="K105" i="1"/>
  <c r="L105" i="1"/>
  <c r="G105" i="1"/>
  <c r="H97" i="1"/>
  <c r="I97" i="1"/>
  <c r="J97" i="1"/>
  <c r="K97" i="1"/>
  <c r="L97" i="1"/>
  <c r="G97" i="1"/>
  <c r="H94" i="1"/>
  <c r="H93" i="1" s="1"/>
  <c r="I94" i="1"/>
  <c r="I93" i="1" s="1"/>
  <c r="J94" i="1"/>
  <c r="J93" i="1" s="1"/>
  <c r="K94" i="1"/>
  <c r="K93" i="1" s="1"/>
  <c r="L94" i="1"/>
  <c r="L93" i="1" s="1"/>
  <c r="G94" i="1"/>
  <c r="G93" i="1" s="1"/>
  <c r="I91" i="1"/>
  <c r="I90" i="1" s="1"/>
  <c r="L125" i="1" l="1"/>
  <c r="I104" i="1"/>
  <c r="I96" i="1" s="1"/>
  <c r="L104" i="1"/>
  <c r="L96" i="1" s="1"/>
  <c r="J104" i="1"/>
  <c r="J96" i="1" s="1"/>
  <c r="G118" i="1"/>
  <c r="G117" i="1" s="1"/>
  <c r="K118" i="1"/>
  <c r="J125" i="1"/>
  <c r="L118" i="1"/>
  <c r="H118" i="1"/>
  <c r="H117" i="1" s="1"/>
  <c r="J118" i="1"/>
  <c r="K125" i="1"/>
  <c r="G104" i="1"/>
  <c r="G96" i="1" s="1"/>
  <c r="H104" i="1"/>
  <c r="H96" i="1" s="1"/>
  <c r="K104" i="1"/>
  <c r="K96" i="1" s="1"/>
  <c r="L117" i="1" l="1"/>
  <c r="J117" i="1"/>
  <c r="K117" i="1"/>
  <c r="I117" i="1"/>
  <c r="H71" i="1" l="1"/>
  <c r="G60" i="1" l="1"/>
  <c r="H66" i="1"/>
  <c r="H60" i="1"/>
  <c r="H35" i="1"/>
  <c r="I35" i="1"/>
  <c r="J35" i="1"/>
  <c r="K35" i="1"/>
  <c r="L35" i="1"/>
  <c r="G35" i="1"/>
  <c r="H13" i="1"/>
  <c r="H160" i="1" l="1"/>
  <c r="H159" i="1" s="1"/>
  <c r="I160" i="1"/>
  <c r="I159" i="1" s="1"/>
  <c r="J160" i="1"/>
  <c r="J159" i="1" s="1"/>
  <c r="K160" i="1"/>
  <c r="K159" i="1" s="1"/>
  <c r="L160" i="1"/>
  <c r="L159" i="1" s="1"/>
  <c r="G160" i="1"/>
  <c r="G159" i="1" s="1"/>
  <c r="H163" i="1"/>
  <c r="I163" i="1"/>
  <c r="J163" i="1"/>
  <c r="K163" i="1"/>
  <c r="L163" i="1"/>
  <c r="G163" i="1"/>
  <c r="H165" i="1"/>
  <c r="I165" i="1"/>
  <c r="J165" i="1"/>
  <c r="K165" i="1"/>
  <c r="L165" i="1"/>
  <c r="G165" i="1"/>
  <c r="H167" i="1"/>
  <c r="I167" i="1"/>
  <c r="J167" i="1"/>
  <c r="K167" i="1"/>
  <c r="L167" i="1"/>
  <c r="G167" i="1"/>
  <c r="H169" i="1"/>
  <c r="I169" i="1"/>
  <c r="J169" i="1"/>
  <c r="K169" i="1"/>
  <c r="L169" i="1"/>
  <c r="G169" i="1"/>
  <c r="H172" i="1"/>
  <c r="H171" i="1" s="1"/>
  <c r="I172" i="1"/>
  <c r="J172" i="1"/>
  <c r="K172" i="1"/>
  <c r="L172" i="1"/>
  <c r="G172" i="1"/>
  <c r="I174" i="1"/>
  <c r="J174" i="1"/>
  <c r="K174" i="1"/>
  <c r="L174" i="1"/>
  <c r="G174" i="1"/>
  <c r="J139" i="1" l="1"/>
  <c r="G139" i="1"/>
  <c r="I139" i="1"/>
  <c r="K139" i="1"/>
  <c r="L139" i="1"/>
  <c r="H139" i="1"/>
  <c r="G171" i="1"/>
  <c r="I171" i="1"/>
  <c r="J171" i="1"/>
  <c r="K171" i="1"/>
  <c r="L171" i="1"/>
  <c r="H91" i="1"/>
  <c r="H90" i="1" s="1"/>
  <c r="J91" i="1"/>
  <c r="J90" i="1" s="1"/>
  <c r="K91" i="1"/>
  <c r="K90" i="1" s="1"/>
  <c r="L91" i="1"/>
  <c r="L90" i="1" s="1"/>
  <c r="G91" i="1"/>
  <c r="G90" i="1" s="1"/>
  <c r="H88" i="1"/>
  <c r="J88" i="1"/>
  <c r="K88" i="1"/>
  <c r="L88" i="1"/>
  <c r="H81" i="1"/>
  <c r="I81" i="1"/>
  <c r="J81" i="1"/>
  <c r="K81" i="1"/>
  <c r="L81" i="1"/>
  <c r="G81" i="1"/>
  <c r="H79" i="1"/>
  <c r="I79" i="1"/>
  <c r="J79" i="1"/>
  <c r="K79" i="1"/>
  <c r="L79" i="1"/>
  <c r="G79" i="1"/>
  <c r="H86" i="1"/>
  <c r="I86" i="1"/>
  <c r="J86" i="1"/>
  <c r="K86" i="1"/>
  <c r="L86" i="1"/>
  <c r="G86" i="1"/>
  <c r="H84" i="1"/>
  <c r="H83" i="1" s="1"/>
  <c r="I84" i="1"/>
  <c r="J84" i="1"/>
  <c r="K84" i="1"/>
  <c r="L84" i="1"/>
  <c r="L83" i="1" s="1"/>
  <c r="G84" i="1"/>
  <c r="H54" i="1"/>
  <c r="I54" i="1"/>
  <c r="J54" i="1"/>
  <c r="K54" i="1"/>
  <c r="L54" i="1"/>
  <c r="G54" i="1"/>
  <c r="K69" i="1"/>
  <c r="I60" i="1"/>
  <c r="J60" i="1"/>
  <c r="K60" i="1"/>
  <c r="L60" i="1"/>
  <c r="I66" i="1"/>
  <c r="J66" i="1"/>
  <c r="K66" i="1"/>
  <c r="L66" i="1"/>
  <c r="G66" i="1"/>
  <c r="H69" i="1"/>
  <c r="H57" i="1" s="1"/>
  <c r="I69" i="1"/>
  <c r="J69" i="1"/>
  <c r="L69" i="1"/>
  <c r="G69" i="1"/>
  <c r="I71" i="1"/>
  <c r="J71" i="1"/>
  <c r="K71" i="1"/>
  <c r="L71" i="1"/>
  <c r="G71" i="1"/>
  <c r="G57" i="1" l="1"/>
  <c r="G83" i="1"/>
  <c r="G78" i="1" s="1"/>
  <c r="I83" i="1"/>
  <c r="I78" i="1" s="1"/>
  <c r="I57" i="1"/>
  <c r="I53" i="1" s="1"/>
  <c r="L57" i="1"/>
  <c r="L53" i="1" s="1"/>
  <c r="L78" i="1"/>
  <c r="H78" i="1"/>
  <c r="K57" i="1"/>
  <c r="K53" i="1" s="1"/>
  <c r="K83" i="1"/>
  <c r="K78" i="1" s="1"/>
  <c r="J57" i="1"/>
  <c r="J53" i="1" s="1"/>
  <c r="H53" i="1"/>
  <c r="J83" i="1"/>
  <c r="J78" i="1" s="1"/>
  <c r="H50" i="1"/>
  <c r="I50" i="1"/>
  <c r="J50" i="1"/>
  <c r="K50" i="1"/>
  <c r="L50" i="1"/>
  <c r="G50" i="1"/>
  <c r="H46" i="1"/>
  <c r="I46" i="1"/>
  <c r="J46" i="1"/>
  <c r="K46" i="1"/>
  <c r="L46" i="1"/>
  <c r="G46" i="1"/>
  <c r="H41" i="1"/>
  <c r="I41" i="1"/>
  <c r="J41" i="1"/>
  <c r="K41" i="1"/>
  <c r="L41" i="1"/>
  <c r="G41" i="1"/>
  <c r="H38" i="1"/>
  <c r="I38" i="1"/>
  <c r="J38" i="1"/>
  <c r="K38" i="1"/>
  <c r="L38" i="1"/>
  <c r="G38" i="1"/>
  <c r="H32" i="1"/>
  <c r="I32" i="1"/>
  <c r="J32" i="1"/>
  <c r="K32" i="1"/>
  <c r="L32" i="1"/>
  <c r="G32" i="1"/>
  <c r="H30" i="1"/>
  <c r="I30" i="1"/>
  <c r="J30" i="1"/>
  <c r="K30" i="1"/>
  <c r="L30" i="1"/>
  <c r="G30" i="1"/>
  <c r="H19" i="1"/>
  <c r="H18" i="1" s="1"/>
  <c r="I19" i="1"/>
  <c r="I18" i="1" s="1"/>
  <c r="J19" i="1"/>
  <c r="J18" i="1" s="1"/>
  <c r="K19" i="1"/>
  <c r="K18" i="1" s="1"/>
  <c r="L19" i="1"/>
  <c r="L18" i="1" s="1"/>
  <c r="G19" i="1"/>
  <c r="G18" i="1" s="1"/>
  <c r="I10" i="1"/>
  <c r="H10" i="1"/>
  <c r="J10" i="1"/>
  <c r="K10" i="1"/>
  <c r="L10" i="1"/>
  <c r="H29" i="1" l="1"/>
  <c r="H28" i="1" s="1"/>
  <c r="G45" i="1"/>
  <c r="I45" i="1"/>
  <c r="H45" i="1"/>
  <c r="G53" i="1"/>
  <c r="G37" i="1"/>
  <c r="G29" i="1"/>
  <c r="G28" i="1" s="1"/>
  <c r="I37" i="1"/>
  <c r="H37" i="1"/>
  <c r="J29" i="1"/>
  <c r="J28" i="1" s="1"/>
  <c r="L37" i="1"/>
  <c r="K37" i="1"/>
  <c r="J37" i="1"/>
  <c r="L45" i="1"/>
  <c r="K45" i="1"/>
  <c r="J45" i="1"/>
  <c r="L29" i="1"/>
  <c r="L28" i="1" s="1"/>
  <c r="K29" i="1"/>
  <c r="K28" i="1" s="1"/>
  <c r="I29" i="1"/>
  <c r="I28" i="1" s="1"/>
  <c r="I13" i="1" l="1"/>
  <c r="J13" i="1"/>
  <c r="K13" i="1"/>
  <c r="L13" i="1"/>
  <c r="H9" i="1"/>
  <c r="I9" i="1"/>
  <c r="J9" i="1"/>
  <c r="K9" i="1"/>
  <c r="L9" i="1"/>
  <c r="G13" i="1"/>
  <c r="G10" i="1"/>
  <c r="G9" i="1" s="1"/>
  <c r="G8" i="1" l="1"/>
  <c r="G7" i="1" s="1"/>
  <c r="L8" i="1"/>
  <c r="L7" i="1" s="1"/>
  <c r="H8" i="1"/>
  <c r="H7" i="1" s="1"/>
  <c r="I8" i="1"/>
  <c r="I7" i="1" s="1"/>
  <c r="J8" i="1"/>
  <c r="J7" i="1" s="1"/>
  <c r="K8" i="1"/>
  <c r="K7" i="1" s="1"/>
</calcChain>
</file>

<file path=xl/sharedStrings.xml><?xml version="1.0" encoding="utf-8"?>
<sst xmlns="http://schemas.openxmlformats.org/spreadsheetml/2006/main" count="871" uniqueCount="594">
  <si>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</si>
  <si>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</si>
  <si>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</si>
  <si>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республиканского бюджета Республики Коми</t>
  </si>
  <si>
    <t>Код строки</t>
  </si>
  <si>
    <t>Прогноз доходов республиканского бюджета Республики Коми</t>
  </si>
  <si>
    <t>код</t>
  </si>
  <si>
    <t>наименование</t>
  </si>
  <si>
    <t>Налоговые и неналоговые доходы</t>
  </si>
  <si>
    <t>000 1 00 00000 00 0000 000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</si>
  <si>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</si>
  <si>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</si>
  <si>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</si>
  <si>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</si>
  <si>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</si>
  <si>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000 1 01 00000 00 0000 000</t>
  </si>
  <si>
    <t>000 1 01 01000 00 0000 110</t>
  </si>
  <si>
    <t>000 1 01 01010 00 0000 110</t>
  </si>
  <si>
    <t>182 1 01 01012 02 0000 110</t>
  </si>
  <si>
    <t>182 1 01 01014 02 0000 110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</si>
  <si>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</si>
  <si>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</si>
  <si>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</si>
  <si>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</si>
  <si>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</si>
  <si>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</si>
  <si>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</si>
  <si>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</si>
  <si>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</si>
  <si>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182 1 01 02040 01 0000 110</t>
  </si>
  <si>
    <t>Налоги на товары (работы, услуги), реализуемые на территории Российской Федерации</t>
  </si>
  <si>
    <t>000 1 03 00000 00 0000 110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</si>
  <si>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</si>
  <si>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</si>
  <si>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Акцизы на пиво, производимое на территории Российской Федерации</t>
  </si>
  <si>
    <t>182 1 03 02100 01 0000 110</t>
  </si>
  <si>
    <t>Акцизы на алкогольную продукцию с объёмной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</si>
  <si>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182 1 03 02110 01 0000 110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</si>
  <si>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</si>
  <si>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</si>
  <si>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</si>
  <si>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</si>
  <si>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</si>
  <si>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</si>
  <si>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</si>
  <si>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</si>
  <si>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Акцизы на средние дистилляты, производимые на территории Российской Федерации</t>
  </si>
  <si>
    <t>182 1 03 02330 01 0000 110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</si>
  <si>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</si>
  <si>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</si>
  <si>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</si>
  <si>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</si>
  <si>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</si>
  <si>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</si>
  <si>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</si>
  <si>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Минимальный налог, зачисляемый в бюджеты субъектов Российской Федерации</t>
  </si>
  <si>
    <t>182 1 05 01050 01 0000 110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</si>
  <si>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</si>
  <si>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</si>
  <si>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</si>
  <si>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</si>
  <si>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Налог на имущество организаций по имуществу, не входящему в Единую систему газоснабжения</t>
  </si>
  <si>
    <t>182 1 06 02010 02 0000 110</t>
  </si>
  <si>
    <t>Налог на имущество организаций по имуществу, входящему в Единую систему газоснабжения</t>
  </si>
  <si>
    <t>182 1 06 02020 02 0000 110</t>
  </si>
  <si>
    <t>Транспортный налог</t>
  </si>
  <si>
    <t>000 1 06 04000 02 0000 110</t>
  </si>
  <si>
    <t>Транспортный налог с организаций</t>
  </si>
  <si>
    <t>182 1 06 04011 02 0000 110</t>
  </si>
  <si>
    <t>Транспортный налог с физических лиц</t>
  </si>
  <si>
    <t>182 1 06 04012 02 0000 110</t>
  </si>
  <si>
    <t>Налог на игорный бизнес</t>
  </si>
  <si>
    <t>182 1 06 05000 02 0000 110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</si>
  <si>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</si>
  <si>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</si>
  <si>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</si>
  <si>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</si>
  <si>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</si>
  <si>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182 1 07 01020 01 0000 110</t>
  </si>
  <si>
    <t>Налог на добычу прочих полезных ископаемых (за исключением полезных ископаемых в виде природных алмазов)</t>
  </si>
  <si>
    <t>182 1 07 01030 01 0000 110</t>
  </si>
  <si>
    <t>Сборы за пользование объектами животного мира и за пользование объектами водных биологических ресурсов</t>
  </si>
  <si>
    <t>000 1 07 04000 01 0000 110</t>
  </si>
  <si>
    <t>Сбор за пользование объектами животного мира</t>
  </si>
  <si>
    <t>182 1 07 04010 01 0000 110</t>
  </si>
  <si>
    <t>Сбор за пользование объектами водных биологических ресурсов (по внутренним водным объектам)</t>
  </si>
  <si>
    <t>182 1 07 04030 01 0000 110</t>
  </si>
  <si>
    <t>Государственная пошлина</t>
  </si>
  <si>
    <t>000 1 08 00000 00 0000 000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</si>
  <si>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</si>
  <si>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</si>
  <si>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</si>
  <si>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</si>
  <si>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</si>
  <si>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</si>
  <si>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</si>
  <si>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000 1 08 07082 01 0000 110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</si>
  <si>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</si>
  <si>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</si>
  <si>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</si>
  <si>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</si>
  <si>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000 1 08 07140 01 0000 110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</si>
  <si>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</si>
  <si>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</si>
  <si>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</si>
  <si>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</si>
  <si>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</si>
  <si>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</si>
  <si>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</si>
  <si>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</si>
  <si>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</si>
  <si>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</si>
  <si>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</si>
  <si>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</si>
  <si>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</si>
  <si>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</si>
  <si>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</si>
  <si>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</si>
  <si>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</si>
  <si>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</si>
  <si>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</si>
  <si>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</si>
  <si>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</si>
  <si>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</si>
  <si>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</si>
  <si>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</si>
  <si>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</si>
  <si>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</si>
  <si>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</si>
  <si>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</si>
  <si>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</si>
  <si>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</si>
  <si>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</si>
  <si>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048 1 12 01010 01 0000 120</t>
  </si>
  <si>
    <t>Плата за выбросы загрязняющих веществ в атмосферный воздух передвижными объектами</t>
  </si>
  <si>
    <t>048 1 12 01020 01 0000 120</t>
  </si>
  <si>
    <t>Плата за сбросы загрязняющих веществ в водные объекты</t>
  </si>
  <si>
    <t>048 1 12 01030 01 0000 120</t>
  </si>
  <si>
    <t>Плата за размещение отходов производства и потребления</t>
  </si>
  <si>
    <t>048 1 12 01040 01 0000 120</t>
  </si>
  <si>
    <t>Плата за иные виды негативного воздействия на окружающую среду</t>
  </si>
  <si>
    <t>048 1 12 01050 01 0000 120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</si>
  <si>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</si>
  <si>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048 1 12 01070 01 0000 120</t>
  </si>
  <si>
    <t>Платежи при пользовании недрами</t>
  </si>
  <si>
    <t>000 1 12 02000 00 0000 120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</si>
  <si>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</si>
  <si>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000 1 12 02010 01 0000 120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</si>
  <si>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</si>
  <si>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</si>
  <si>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182 1 12 02030 01 0000 120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</si>
  <si>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</si>
  <si>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000 1 12 02050 01 0000 120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</si>
  <si>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</si>
  <si>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Сборы за участие в конкурсе (аукционе) на право пользования участками недр</t>
  </si>
  <si>
    <t>000 1 12 02100 00 0000 120</t>
  </si>
  <si>
    <t>Сборы за участие в конкурсе (аукционе) на право пользования участками недр местного значения</t>
  </si>
  <si>
    <t>Плата за использование лесов</t>
  </si>
  <si>
    <t>000 1 12 04000 00 0000 120</t>
  </si>
  <si>
    <t>Плата за использование лесов, расположенных на землях лесного фонда</t>
  </si>
  <si>
    <t>000 1 12 04010 00 0000 120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</si>
  <si>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</si>
  <si>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</si>
  <si>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</si>
  <si>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Доходы от оказания платных услуг (работ)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</si>
  <si>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</si>
  <si>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</si>
  <si>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</si>
  <si>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</si>
  <si>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</si>
  <si>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субъектов Российской Федерации</t>
  </si>
  <si>
    <t>000 1 13 01992 02 0000 130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</si>
  <si>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</si>
  <si>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</si>
  <si>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</si>
  <si>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</si>
  <si>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субъектов Российской Федерации</t>
  </si>
  <si>
    <t>000 1 13 02992 02 0000 130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</si>
  <si>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</si>
  <si>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</si>
  <si>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</si>
  <si>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000 1 14 02000 00 0000 000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</si>
  <si>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</si>
  <si>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</si>
  <si>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</si>
  <si>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</si>
  <si>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</si>
  <si>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</si>
  <si>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</si>
  <si>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240 1 14 06022 02 0000 430</t>
  </si>
  <si>
    <t>Штрафы, санкции, возмещение ущерба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</si>
  <si>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</si>
  <si>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</si>
  <si>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000 1 16 02000 00 0000 140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</si>
  <si>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</si>
  <si>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</si>
  <si>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</si>
  <si>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</si>
  <si>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Денежные взыскания (штрафы) за нарушение бюджетного законодательства Российской Федерации</t>
  </si>
  <si>
    <t>000 1 16 18000 00 0000 140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</si>
  <si>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</si>
  <si>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Денежные взыскания (штрафы) за нарушение законодательства о рекламе</t>
  </si>
  <si>
    <t>Денежные взыскания (штрафы) за нарушение законодательства Российской Федерации о пожарной безопасности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</si>
  <si>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</si>
  <si>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</si>
  <si>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</si>
  <si>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</si>
  <si>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</si>
  <si>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</si>
  <si>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</si>
  <si>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</si>
  <si>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</si>
  <si>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</si>
  <si>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</si>
  <si>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</si>
  <si>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</si>
  <si>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000 1 16 33020 02 0000 140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</si>
  <si>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</si>
  <si>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</si>
  <si>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</si>
  <si>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</si>
  <si>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</si>
  <si>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</si>
  <si>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000 1 16 90020 02 0000 140</t>
  </si>
  <si>
    <t>Прочие неналоговые доходы</t>
  </si>
  <si>
    <t>000 1 17 00000 00 0000 000</t>
  </si>
  <si>
    <t>000 1 17 05000 00 0000 180</t>
  </si>
  <si>
    <t>Прочие неналоговые доходы бюджетов субъектов Российской Федерации</t>
  </si>
  <si>
    <t>Управление федеральной налоговой службы по Республике Коми</t>
  </si>
  <si>
    <t>Прогноз доходов республиканского бюджета Республики Коми  на 2017г. (текущий финансовый год)</t>
  </si>
  <si>
    <t>Оценка исполнения 2017г. (текущий финансовый год)</t>
  </si>
  <si>
    <t>на 2018г. (очередной финансовый год)</t>
  </si>
  <si>
    <t>на 2019г. (первый год планового периода)</t>
  </si>
  <si>
    <t>на 2020г. (второй год планового периода)</t>
  </si>
  <si>
    <t>Кассовые поступления в текущем финансовом году (по состоянию на "01" июля 2017г.</t>
  </si>
  <si>
    <t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</si>
  <si>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>100 1 03 02140 01 0000 110</t>
  </si>
  <si>
    <t>Управление Федерального казначейства по Республики Коми</t>
  </si>
  <si>
    <t>182 1 05 01000 00 0000 110</t>
  </si>
  <si>
    <t>182 1 05 01010 01 0000 110</t>
  </si>
  <si>
    <t>182 1 05 01020 01 0000 110</t>
  </si>
  <si>
    <t>Налог на добычу полезных ископаемых в виде угля</t>
  </si>
  <si>
    <t xml:space="preserve">182 1 07 01060 01 0000 110
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</si>
  <si>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</si>
  <si>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</si>
  <si>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</si>
  <si>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</si>
  <si>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</si>
  <si>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межрегиональных, региональных и местных и общественных объединений, а также за государственную регистрацию изменений их учредительных документов</t>
  </si>
  <si>
    <t>Государственная пошлина по делам, рассматриваемым Конституционным Судом РФ и конституционными (уставными) судами субъектов РФ</t>
  </si>
  <si>
    <t>Государственная пошлина по делам, рассматриваемым Конституционными судами субъектов РФ</t>
  </si>
  <si>
    <t>963 1 11 01020 02 0000 120</t>
  </si>
  <si>
    <t>Министерство Республики Коми имущественных и земельных отношений</t>
  </si>
  <si>
    <t>Проценты, полученные от предоставления бюджетных кредитов внутри страны</t>
  </si>
  <si>
    <t>Министерство финансов Республики Коми</t>
  </si>
  <si>
    <t>000 1 11 03000 00 0000 120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</si>
  <si>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</si>
  <si>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892 1 11 03020 02 0000 120</t>
  </si>
  <si>
    <t>Плата по соглашениям об установлении сервитута в отношении земельных участков, находящихся в государственной или муниципально собственности</t>
  </si>
  <si>
    <t xml:space="preserve"> 000 1 11 05300 00 0000 100</t>
  </si>
  <si>
    <t>863 1 11 07012 02 0000 120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</si>
  <si>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</si>
  <si>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</si>
  <si>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</si>
  <si>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863 1 11 09042 02 0000 120</t>
  </si>
  <si>
    <t>000 1 17 05020 02 0000 180</t>
  </si>
  <si>
    <t>Избирательная комиссия Республики Коми, Администрация Главы Республики Коми, Министерство промышленности, природных ресурсов, энергетики и транспорта Республики Коми, Министерство Республики Коми имущественных и земельных отношений</t>
  </si>
  <si>
    <t>Невыясненные поступления</t>
  </si>
  <si>
    <t>000 1 17 01000 00 0000 180</t>
  </si>
  <si>
    <t>Невыясненные поступления, зачисляемые в бюджеты субъектов Российской Федерации</t>
  </si>
  <si>
    <t>000 1 17 01020 02 0000 180</t>
  </si>
  <si>
    <t>Министерство строительства и дорожного хозяйства Республики Коми</t>
  </si>
  <si>
    <t xml:space="preserve">Федеральная служба по надзору в сфере защиты прав потребителей и благополучия человека, Избирательная комиссия Республики Коми, Министерство строительства и дорожного хозяйства Республики Коми, Министерство инвестиций, промышленности и транспорта Республики, Министрество труда, занятости и социальной защиты Республики Коми, Министерство природных ресурсов и охраны окружающей среды Республики Коми, Министерство энергетики, жилищно-коммунального хозяйства и тарифов Республики Коми, Министерство здравооохранения Республики Коми, Министерство Республики Коми имущественных и земельных отношений, Министерство образования, науки и молодежной политики Республики Коми, Комитет Республики Коми гражданской обороны и чрезвычайных ситуаций, Министерство сельского хозяйства и потребительского рынка Республики Коми, Министерство юстиции Республики Коми, Министерство финансов Республики Коми </t>
  </si>
  <si>
    <t>Избирательная комиссия Республики Коми, Аппарат Государственного Совета Республики Коми, Администрация Главы республики Коми, Министерство экономики Републики Коми,Министерство строительства и дорожного хозяйства Республики Коми, Министерство инвестиций, Министерство здравоохранения Республики Коми, Министерство образования Республики Коми, Комитет Республики Коми гражданской обороны и чрезвычайной ситуаций</t>
  </si>
  <si>
    <t>Министерство экономики Республики Коми, Министертсво образования, науки и молодежной политики Республики Коми</t>
  </si>
  <si>
    <t>Федеральная служба по надзору в сфере транспорта, Министерство внутренних дел Российской Федерации</t>
  </si>
  <si>
    <t>000 1 16 30020 01 0000 140</t>
  </si>
  <si>
    <t>Министерство внутренних дел Российской Федерации</t>
  </si>
  <si>
    <t>000 1 05 0300001 0000 110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</si>
  <si>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</si>
  <si>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</si>
  <si>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182 1 05 0302001 0000 110</t>
  </si>
  <si>
    <t>Федеральная служба по надзору в сфере связи, информационных технологий и массовых коммуникаций</t>
  </si>
  <si>
    <t>096 1 08 0713001 0000 110</t>
  </si>
  <si>
    <t>Федеральная налоговая служба</t>
  </si>
  <si>
    <t>182 1 08 0202001 0000 100</t>
  </si>
  <si>
    <t>000 1 08 0200001 0000 110</t>
  </si>
  <si>
    <t>Министерство внутренних дел</t>
  </si>
  <si>
    <t>188 1 08 06000 01 0000 110</t>
  </si>
  <si>
    <t>182 108 0701001 0000 110</t>
  </si>
  <si>
    <t>Федеральная регистрационная служба</t>
  </si>
  <si>
    <t>321 1 08 07020 01 0000 110</t>
  </si>
  <si>
    <t xml:space="preserve">Министерство природных ресурсов и охраны окружающей среды Республики Коми </t>
  </si>
  <si>
    <t>Министерство природных ресурсов и охраны окружающей среды Республики Коми, Министерство образования, науки и молодежной политики Республики Коми, Министерство сельского хозяйства и потребительского рынка Республики Коми</t>
  </si>
  <si>
    <t>188 1 08 07100 01 0000 110</t>
  </si>
  <si>
    <t>Министерство юстиции Российской Федерации</t>
  </si>
  <si>
    <t>318 1 08 07110 01 0000 110</t>
  </si>
  <si>
    <t>318 1 08 07120 010000 110</t>
  </si>
  <si>
    <t>188 1 08 07141 01 0000 110</t>
  </si>
  <si>
    <t>Служба Республики Коми строительного, жилищного и технического надзора (контроля)</t>
  </si>
  <si>
    <t>843 1 08 07142 01 0000 110</t>
  </si>
  <si>
    <t xml:space="preserve">Министерство строительства и дорожного хозяйства Республики Коми </t>
  </si>
  <si>
    <t>827 1 08 07172 01 0000 110</t>
  </si>
  <si>
    <t>000 108 07280 01 0000 110</t>
  </si>
  <si>
    <t>852 108 07282 01 0000 110</t>
  </si>
  <si>
    <t xml:space="preserve">Министерство инвестиций, промышленности и транспорта Республики Коми </t>
  </si>
  <si>
    <t>844 108 0730001 0000 110</t>
  </si>
  <si>
    <t>Министерство образования, науки и молодежной политики Республики Коми</t>
  </si>
  <si>
    <t>875 1 08 07380 01 0000 110</t>
  </si>
  <si>
    <t>875 1 08 07390 01 0000 110</t>
  </si>
  <si>
    <t>843 1 08 07400 01 0000 110</t>
  </si>
  <si>
    <t>182 1 09 00000 00 0000 000</t>
  </si>
  <si>
    <t>000 1 11 05022 02 0000 120</t>
  </si>
  <si>
    <t xml:space="preserve">Министерство Республики Коми имущественных и земельных отношений, Министерство строительства и дорожного хозяйства Республики Коми </t>
  </si>
  <si>
    <t>863 1 11 05032 02 0000 120</t>
  </si>
  <si>
    <t>827 1 11 05320 00 0000 100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</si>
  <si>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</si>
  <si>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</si>
  <si>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Федеральная служба по надзору в сфере природопользования</t>
  </si>
  <si>
    <t>852 1 12 02012 01 0000 120</t>
  </si>
  <si>
    <t>852 1 12 02052 01 0000 120</t>
  </si>
  <si>
    <t>852 1 12 02102 02 0000 120</t>
  </si>
  <si>
    <t>852 1 12 04013 02 0000 120</t>
  </si>
  <si>
    <t>852 1 12 04014 02 0000 120</t>
  </si>
  <si>
    <t>852 1 12 04015 02 0000 120</t>
  </si>
  <si>
    <t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</t>
  </si>
  <si>
    <t>Плата за предоставление сведений из Единого государственного реестра недвижимости</t>
  </si>
  <si>
    <t>182 11301020010000130</t>
  </si>
  <si>
    <t>321 11301031010000 130</t>
  </si>
  <si>
    <t>Плата за предоставление сведений, документов, содержащихся в государственных реестрах (регистрах)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</si>
  <si>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</si>
  <si>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00011301400010000130</t>
  </si>
  <si>
    <t>852 11301410010000130</t>
  </si>
  <si>
    <t>Министерство строительства и дорожного хозяйства Республики Коми, Представительство Республики Коми в Северо-Западном регионе Российской Федерации, Служба Республики Коми строительного, жилищного и технического надзора (контроля), Министерство труда, занятости и социальной защиты Республики Коми, Министерство сельского хозяйства и потребительского рынка Республики Коми, Министерство инвестиций, промышленности и транспорта Республики Коми, Министерство природных ресурсов и охраны окружающей среды Республики Коми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</si>
  <si>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</si>
  <si>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</si>
  <si>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Министерство сельского хозяйства и потребительского рынка Республики Коми</t>
  </si>
  <si>
    <t>Избирательная комиссия Республики Коми, Аппарат Государственного Совета Республики Коми, Администрация Главы Республики Коми, Министерство экономики Республики Коми,Министерство строительства и дорожного хозяйства Республики Коми, Министерство энергетики, жилищно-коммунального хозяйства и тарифов Республики Коми, Министерство сельского хозяйства и потребительского рынка Республики Коми, Постоянное представительство Республики Коми при Президенте Российской Федерации, Министерство инвестиций, промышленности и транспорта Республики, Министерство природных ресурсов и охраны окружающей среды Республики Коми, Служба Республики Коми строительного, жилищного и технического надзора (контроля), Министерство труда, занятости и социальной защиты Республики Коми, Министерство национальной политики Республики Коми, Министерство здравоохранения Республики Коми, Управление Республики Коми по охране объектов культурного наследия, Министерство Республики Коми имущественных и земельных отношений, Министерство физической культуры и спорта Республики Коми, Министерство образования, науки и молодежной политики Республики Коми, Комитет Республики Коми гражданской обороны и чрезвычайных ситуаций, Министерство юстиции Республики Коми, Министерство финансов Республики Коми</t>
  </si>
  <si>
    <t>Доходы от реализации имущества, находящегося в собственности субъектов Российской Федерации (за исключением движимого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</si>
  <si>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000 1 14 02 02002 0000 410</t>
  </si>
  <si>
    <t>863 1 14 02023 02 0000 410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</si>
  <si>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</si>
  <si>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 xml:space="preserve">Министерство энергетики, жилищно-коммунального хозяйства и тарифов Республики Коми </t>
  </si>
  <si>
    <t>866 1 16 02030 02 0000 140</t>
  </si>
  <si>
    <t>000 1 16 03020 02 0000 140</t>
  </si>
  <si>
    <t>000 1 16 18020 02 0000 140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</si>
  <si>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</si>
  <si>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</si>
  <si>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</si>
  <si>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субъектов Российской Федерации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</si>
  <si>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</si>
  <si>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субъектов Российской Федерации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</si>
  <si>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</si>
  <si>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</si>
  <si>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Денежные взыскания (штрафы) за нарушение водного законодательства</t>
  </si>
  <si>
    <t>Денежные взыскания (штрафы) за нарушение водного законодательства, установленное на водных объектах, находящихся в собственности субъектов Российской Федерации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</si>
  <si>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</si>
  <si>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Реестр источников доходов республиканского бюджета Республики Коми на 2018 год и плановый период 2019 и 2020 годов</t>
  </si>
  <si>
    <t>000 1 16 27000 01 0000 140</t>
  </si>
  <si>
    <t>Министерство Российской Федерации по делам гражданской обороны, чрезвычайным ситуациям и ликвидации последствий стихийных бедствий, Министерство здравооохранения Республики Коми</t>
  </si>
  <si>
    <t>Федеральная антимонопольная служба, Министерство внутренних дел, Генеральная прокуратура Российской Федерации</t>
  </si>
  <si>
    <t>000 1 16 26000 01 0000 140</t>
  </si>
  <si>
    <t>852 1 16 25082 02 0000 140</t>
  </si>
  <si>
    <t>852 1 16 25086 02 000 0140</t>
  </si>
  <si>
    <t>852 1 16 25070 00 0000 140</t>
  </si>
  <si>
    <t xml:space="preserve"> 000 1 16 25080 00 0000 140</t>
  </si>
  <si>
    <t>000 1 162 1000 00 0000 140</t>
  </si>
  <si>
    <t>000 1 16 21020 02 0000 140</t>
  </si>
  <si>
    <t>000 1 16 23000 00 0000 140</t>
  </si>
  <si>
    <t>000 1 16 23020 02 0000 140</t>
  </si>
  <si>
    <t>000 1 162 500000 0000 140</t>
  </si>
  <si>
    <t>000 1 16 23022 02 0000 140</t>
  </si>
  <si>
    <t>844 1 16 23021 02 0000 140</t>
  </si>
  <si>
    <t>827 1 16 37020 02 0000 140</t>
  </si>
  <si>
    <t>000 1 16 32000 02 0000 140</t>
  </si>
  <si>
    <t>000 1 13 02060 00 0000 130</t>
  </si>
  <si>
    <t>882 1 13 02062 02 0000 130</t>
  </si>
  <si>
    <t>000 1 14 02020 02 0000 440</t>
  </si>
  <si>
    <t>000 1 14 02022 02 0000 440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</si>
  <si>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</si>
  <si>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</si>
  <si>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</si>
  <si>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</si>
  <si>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000 2 00 00000 00 0000 000</t>
  </si>
  <si>
    <t>000 2 02 00000 00 0000 000</t>
  </si>
  <si>
    <t>Субвенции бюджетам субъектов Российской Федерации и муниципальных образований</t>
  </si>
  <si>
    <t>Федеральное казначейство</t>
  </si>
  <si>
    <t>ДОХОДЫ всего</t>
  </si>
  <si>
    <t>Прогноз доходов  бюджета МОГО "Инта"</t>
  </si>
  <si>
    <t>Наименование главного администратора доходов бюджета МОГО "Инта"</t>
  </si>
  <si>
    <t>Единый налог на вмененный доход для отдельных видов деятельности</t>
  </si>
  <si>
    <t>182 1 05 02000 02 0000 110</t>
  </si>
  <si>
    <t>182 1 05 03010 01 0000 110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</si>
  <si>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</si>
  <si>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</si>
  <si>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</si>
  <si>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</si>
  <si>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</si>
  <si>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</si>
  <si>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182 1 06 01000 0 0000 110</t>
  </si>
  <si>
    <t>182 1 06 01020 04 0000 110</t>
  </si>
  <si>
    <t xml:space="preserve">Налог на имущество физических лиц, взимаемый по ставкам, применяемым к объектам налогообложения, расположенных в границах городских округов </t>
  </si>
  <si>
    <t>Земельный налог</t>
  </si>
  <si>
    <t>182 1 06 06000 00 0000 110</t>
  </si>
  <si>
    <t>Земельный налог с организаций</t>
  </si>
  <si>
    <t>182 1 06 06032 04 0000 110</t>
  </si>
  <si>
    <t>182 1 06 06030 00 0000 110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</si>
  <si>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</si>
  <si>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</si>
  <si>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182 1 06 06040 00 0000 110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</si>
  <si>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</si>
  <si>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</si>
  <si>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000 1 08 03000 01 0000 110</t>
  </si>
  <si>
    <t>182 1 08 03010 01 0000 100</t>
  </si>
  <si>
    <t>Государственная пошлина по делам, рассматриваемым в судах общей юрисдикции, мировыми судьями</t>
  </si>
  <si>
    <t>Админситрация муниципального городского округа "Инта"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</si>
  <si>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</si>
  <si>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Федеральная антимонопольная служба</t>
  </si>
  <si>
    <t xml:space="preserve"> Администрация муниципального образования городского округа "Инта"</t>
  </si>
  <si>
    <t>Прочие неналоговые доходы бюджетам городских округов</t>
  </si>
  <si>
    <t>Невыясненные поступления, зачисляемые в бюджет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</si>
  <si>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</si>
  <si>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923 1 08 07173 01 0000 110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</si>
  <si>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</si>
  <si>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923 1 11 01040 04 0000 120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</si>
  <si>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</si>
  <si>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923 1 11 05012 04 0000 120</t>
  </si>
  <si>
    <t>923 1 11 05024 04 0000 120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</si>
  <si>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</si>
  <si>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000 1 11 05030 00 0000 120</t>
  </si>
  <si>
    <t>923 1 11 05034 04 0000 120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</si>
  <si>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</si>
  <si>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городскими округами</t>
  </si>
  <si>
    <t>923 1 11 07014 04 0000 120</t>
  </si>
  <si>
    <t>923 1 11 09044 04 0000 120</t>
  </si>
  <si>
    <t>Прочие поступления от использования имущества, находящегося в собственности городских округов (за исключением имущества бюджетных и автономных учреждений субъектов Российской Федерации, а также имущества государственных унитарных предприятий, в том числе казенных)</t>
  </si>
  <si>
    <t>923 1 13 01994 04 0000 130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</si>
  <si>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</si>
  <si>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</si>
  <si>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923 1 14 02043 04 0000 410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</si>
  <si>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</si>
  <si>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000 1 14 06010 00 0000 430</t>
  </si>
  <si>
    <t>923 1 14 06012 04 0000 430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</si>
  <si>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</si>
  <si>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</si>
  <si>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Отдел образования администрации муниципального образования городского округа "Инта"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</si>
  <si>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</si>
  <si>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</si>
  <si>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Финансовое управление администрации муниципального образования городского округа "Инта"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</si>
  <si>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</si>
  <si>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</si>
  <si>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 xml:space="preserve">Отдел культуры администрации муниципального образования городского округа "Инта" </t>
  </si>
  <si>
    <t xml:space="preserve"> Администрация муниципального образования городского округа "Инта"                                                                 Отдел образования администрации муниципального образования городского округа "Инта"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</si>
  <si>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</si>
  <si>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</si>
  <si>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</si>
  <si>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</si>
  <si>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</si>
  <si>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</si>
  <si>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</si>
  <si>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</si>
  <si>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</t>
  </si>
  <si>
    <t xml:space="preserve">Субвенции бюджетам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</si>
  <si>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  </t>
  </si>
  <si>
    <t>182 1 05 02010 02 0000 110</t>
  </si>
  <si>
    <t>923 1 17 05040 04 0000 180</t>
  </si>
  <si>
    <t>992 1 17 05040 04 0000 180</t>
  </si>
  <si>
    <t xml:space="preserve"> Финансовое управление администрация муниципального образования городского округа "Инта"</t>
  </si>
  <si>
    <t>Иные межбюджетные трансферты</t>
  </si>
  <si>
    <t>ПРОЧИЕ БЕЗВОЗМЕЗДНЫЕ ПОСТУПЛЕНИЯ</t>
  </si>
  <si>
    <t>Прогноз доходов  бюджета МОГО "Инта"  на 2020г. (текущий финансовый год)</t>
  </si>
  <si>
    <t>Кассовые поступления в текущем финансовом году (по состоянию на "01" ноября 2020г.)</t>
  </si>
  <si>
    <t>Оценка исполнения 2020г. (текущий финансовый год)</t>
  </si>
  <si>
    <t>на 2021г. (очередной финансовый год)</t>
  </si>
  <si>
    <t>на 2022г. (первый год планового периода)</t>
  </si>
  <si>
    <t>на 2023г. (второй год планового периода)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</si>
  <si>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</si>
  <si>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</si>
  <si>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</si>
  <si>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875 1 16 01053 01 0035 140</t>
  </si>
  <si>
    <t>890 1 16 01053 01 9000 140</t>
  </si>
  <si>
    <t>Министерство юстиции Республики Коми</t>
  </si>
  <si>
    <t>875 1 16 01063 01 0101 140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</si>
  <si>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</si>
  <si>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875 1 16 01063 01 9000 140</t>
  </si>
  <si>
    <t>890 1 16 01063 01 0101 140</t>
  </si>
  <si>
    <t>875 1 16 01073 01 0017 140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</si>
  <si>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</si>
  <si>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</si>
  <si>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890 1 16 01153 01 9000 140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</si>
  <si>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</si>
  <si>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890 1 16 01193 01 0007 140</t>
  </si>
  <si>
    <t>890 1 16 01193 01 0013 140</t>
  </si>
  <si>
    <t>875 1 16 01203 01 0021 140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</si>
  <si>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</si>
  <si>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875 1 16 01203 01 9000 140</t>
  </si>
  <si>
    <t>890 1 16 01203 01 9000 140</t>
  </si>
  <si>
    <t>000 1 16 10000 01 0000 140</t>
  </si>
  <si>
    <t>Платежи в целях возмещения причиненного ущерба (убытков)</t>
  </si>
  <si>
    <t>048 1 16 10123 01 0041 140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</si>
  <si>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</si>
  <si>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182 1 16 10129 01 0041 140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</si>
  <si>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</si>
  <si>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076 1 16 10123 01 0041 140</t>
  </si>
  <si>
    <t>Федеральное агентство по рыболовству</t>
  </si>
  <si>
    <t>141 1 16 10123 01 0041 140</t>
  </si>
  <si>
    <t>Федеральная служба по надзору в сфере защиты прав потребителей и благополучия человека</t>
  </si>
  <si>
    <t>188 1 16 10123 01 0041 140</t>
  </si>
  <si>
    <t>322 1 16 10123 01 0041 140</t>
  </si>
  <si>
    <t>Федеральная служба судебных приставов</t>
  </si>
  <si>
    <t>498 1 16 10123 01 0041 140</t>
  </si>
  <si>
    <t>Федеральная служба по экологическому, технологическому и атомному надзору</t>
  </si>
  <si>
    <t>843 1 16 10123 01 0041 140</t>
  </si>
  <si>
    <t>852 1 16 10123 01 0041 140</t>
  </si>
  <si>
    <t>Министерство природных ресурсов и охраны окружающей среды Республики Коми</t>
  </si>
  <si>
    <t>875 1 16 10123 01 0041 140</t>
  </si>
  <si>
    <t>923 1 16 10123 01 0041 140</t>
  </si>
  <si>
    <t>Администрация муниципального образования городского округа "Инта"</t>
  </si>
  <si>
    <t>Дотации (гранты) бюджетам городских округов за достижение показателей деятельности органов местного самоуправления</t>
  </si>
  <si>
    <t>Дотации бюджетам городских округов (муниципальных районов), предоставляемые в 2020 году на частичную компенсацию снижения поступления в 2020 году налоговых и неналоговых доходов в связи с пандемией новой коронавирусной инфекции &lt;ГО "Инта"&gt;</t>
  </si>
  <si>
    <t>923 2 02 16549 04 0000 150</t>
  </si>
  <si>
    <t>992 2 02 19999 04 0000 150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</si>
  <si>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</si>
  <si>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</si>
  <si>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</si>
  <si>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Субсидии бюджетам городских округов на государственную поддержку малого и среднего предпринимательства в субъектах Российской Федерации</t>
  </si>
  <si>
    <t xml:space="preserve"> Администрация муниципального образования городского округа "Инта"                                                         Отдел культуры администрации муниципального образования городского округа "Инта"             Отдел образования администрации муниципального образования городского округа "Инта"    Финансовое управление администрации муниципального образования городского округа "Инта"</t>
  </si>
  <si>
    <t>Субвенции бюджетам городских округов на проведение Всероссийской переписи населения 2020 года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</si>
  <si>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</si>
  <si>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000 2 02 20000 00 0000 150</t>
  </si>
  <si>
    <t>975 2 02 25027 04 0000 150</t>
  </si>
  <si>
    <t>956 02 25467 04 0000 150</t>
  </si>
  <si>
    <t>956 02 25519 04 0000 150</t>
  </si>
  <si>
    <t>923 02 25527 04 0000 150</t>
  </si>
  <si>
    <t>923 2 02 25555 04 0000 150</t>
  </si>
  <si>
    <t>000 2 02 29999 04 0000 150</t>
  </si>
  <si>
    <t>000 2 02 30000 00 0000 150</t>
  </si>
  <si>
    <t>000 2 02 30024 04 0000 150</t>
  </si>
  <si>
    <t>975 2 02 30029 04 0000 150</t>
  </si>
  <si>
    <t>923 2 02 35120 04 0000 150</t>
  </si>
  <si>
    <t>923 2 02 35469 04 0000 150</t>
  </si>
  <si>
    <t>975 2 02 39999 04 0000 150</t>
  </si>
  <si>
    <t>000 2 02 40000 00 0000 150</t>
  </si>
  <si>
    <t>975 2 02 45303 04 0000 150</t>
  </si>
  <si>
    <t>000 2 07 00000 00 0000 150</t>
  </si>
  <si>
    <t>000 2 18 00000 00 0000 150</t>
  </si>
  <si>
    <t>000 2 19 00000 00 0000 150</t>
  </si>
  <si>
    <t>000 2 19 00000 04 0000 150</t>
  </si>
  <si>
    <t>923 2 19 45156 04 0000 150</t>
  </si>
  <si>
    <t>000 2 19 60010 04 0000 150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</si>
  <si>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</si>
  <si>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Администрация муниципального образования городского округа "Инта"                                              Отдел культуры администрации муниципального образования городского округа "Инта"                Отдел образования администрации муниципального образования городского округа "Инта"</t>
  </si>
  <si>
    <t>823 1 08 07150 01 0000 110</t>
  </si>
  <si>
    <t>Государственная пошлина за выдачу разрешения на установку рекламной конструкции</t>
  </si>
  <si>
    <t>Администрация Главы Республики Коми</t>
  </si>
  <si>
    <t>000 1 13 02994 04 0000 130</t>
  </si>
  <si>
    <t>890 1 16 01053 01 0035 140</t>
  </si>
  <si>
    <t>890 1 16 01063 01 0009 140</t>
  </si>
  <si>
    <t>890 1 16 01073 01 0017 140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</si>
  <si>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</si>
  <si>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</si>
  <si>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890 1 16 01143 01 9000 140</t>
  </si>
  <si>
    <t>890 1 16 01153 01 0005 140</t>
  </si>
  <si>
    <t>890 1 16 01153 01 0006 140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</si>
  <si>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</si>
  <si>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890 1 16 01173 01 0008 140</t>
  </si>
  <si>
    <t>890 1 16 01173 01 9000 140</t>
  </si>
  <si>
    <t>890 1 16 01193 01 0005 140</t>
  </si>
  <si>
    <t>890 1 16 01193 01 9000 140</t>
  </si>
  <si>
    <t>890 1 16 01203 01 0021 140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</si>
  <si>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</si>
  <si>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</si>
  <si>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923 1 16 07010 04 0000 140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</si>
  <si>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</si>
  <si>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161 1 16 10123 01 0041 140</t>
  </si>
  <si>
    <t>890 1 16 01053 01 0059 140</t>
  </si>
  <si>
    <t>992 2 02 10000 00 0000 150</t>
  </si>
  <si>
    <t>992 2 02 15001 04 0000 150</t>
  </si>
  <si>
    <t>992 2 02 15002 04 0000 150</t>
  </si>
  <si>
    <t>923 1 17 01040 04 0000 180</t>
  </si>
  <si>
    <t>975 2 02 25304 04 0000 150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</si>
  <si>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</si>
  <si>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Отдел культуры администрации муниципального образования городского округа "Инта"                                     Отдел образования администрации муниципального образования городского округа "Инта"</t>
  </si>
  <si>
    <t>000 2 18 04010 04 0000 150</t>
  </si>
  <si>
    <t>000 2 07 04020 04 0000 150</t>
  </si>
  <si>
    <t xml:space="preserve"> Финансовое управление администрации муниципального образования городского округа "Инта"                                                               Отдел образования администрации муниципального образования городского округа "Инта"</t>
  </si>
  <si>
    <t>Реестр источников доходов  бюджета муниципального образования городского округа "Инта" на 2021 год и плановый период 2022 и 2023 годов</t>
  </si>
  <si>
    <t>100 1 03 02231 01 0000 110</t>
  </si>
  <si>
    <t>100 1 03 02241 01 0000 110</t>
  </si>
  <si>
    <t>100 1 03 02251 01 0000 110</t>
  </si>
  <si>
    <t>100 1 03 02261 01 0000 110</t>
  </si>
  <si>
    <t>тыс. руб.</t>
  </si>
  <si>
    <t>890 1 16 01083 01 0037 140</t>
  </si>
  <si>
    <t>890 1 16 01143 01 0002 140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</si>
</sst>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1">
    <xf numFmtId="0" fontId="0" fillId="0" borderId="0"/>
    <xf numFmtId="0" fontId="2" fillId="0" borderId="0"/>
    <xf numFmtId="0" fontId="13" fillId="3" borderId="3">
      <alignment horizontal="left" vertical="top" wrapText="1"/>
    </xf>
    <xf numFmtId="0" fontId="14" fillId="0" borderId="3">
      <alignment horizontal="left" vertical="top" wrapText="1"/>
    </xf>
    <xf numFmtId="49" fontId="15" fillId="0" borderId="4">
      <alignment horizontal="center" vertical="top" shrinkToFit="1"/>
    </xf>
    <xf numFmtId="49" fontId="15" fillId="0" borderId="4">
      <alignment horizontal="center" vertical="top" shrinkToFit="1"/>
    </xf>
    <xf numFmtId="0" fontId="16" fillId="0" borderId="3">
      <alignment horizontal="left" vertical="top" wrapText="1"/>
    </xf>
    <xf numFmtId="0" fontId="16" fillId="0" borderId="3">
      <alignment horizontal="left" vertical="top" wrapText="1"/>
    </xf>
    <xf numFmtId="0" fontId="16" fillId="0" borderId="3">
      <alignment horizontal="left" vertical="top" wrapText="1"/>
    </xf>
    <xf numFmtId="0" fontId="17" fillId="3" borderId="3">
      <alignment horizontal="left" vertical="top" wrapText="1"/>
    </xf>
    <xf numFmtId="0" fontId="16" fillId="0" borderId="3">
      <alignment horizontal="left" vertical="top" wrapText="1"/>
    </xf>
  </cellStyleXfs>
  <cellXfs count="1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165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5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49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1">
    <cellStyle name="ex70" xfId="2"/>
    <cellStyle name="ex71" xfId="9"/>
    <cellStyle name="ex81" xfId="7"/>
    <cellStyle name="ex89" xfId="4"/>
    <cellStyle name="ex90" xfId="3"/>
    <cellStyle name="ex91" xfId="8"/>
    <cellStyle name="ex94" xfId="5"/>
    <cellStyle name="ex95" xfId="6"/>
    <cellStyle name="ex96" xfId="10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75.xml"/><Relationship Id="rId159" Type="http://schemas.openxmlformats.org/officeDocument/2006/relationships/revisionLog" Target="revisionLog4.xml"/><Relationship Id="rId167" Type="http://schemas.openxmlformats.org/officeDocument/2006/relationships/revisionLog" Target="revisionLog12.xml"/><Relationship Id="rId175" Type="http://schemas.openxmlformats.org/officeDocument/2006/relationships/revisionLog" Target="revisionLog20.xml"/><Relationship Id="rId188" Type="http://schemas.openxmlformats.org/officeDocument/2006/relationships/revisionLog" Target="revisionLog33.xml"/><Relationship Id="rId162" Type="http://schemas.openxmlformats.org/officeDocument/2006/relationships/revisionLog" Target="revisionLog7.xml"/><Relationship Id="rId170" Type="http://schemas.openxmlformats.org/officeDocument/2006/relationships/revisionLog" Target="revisionLog15.xml"/><Relationship Id="rId183" Type="http://schemas.openxmlformats.org/officeDocument/2006/relationships/revisionLog" Target="revisionLog28.xml"/><Relationship Id="rId191" Type="http://schemas.openxmlformats.org/officeDocument/2006/relationships/revisionLog" Target="revisionLog36.xml"/><Relationship Id="rId196" Type="http://schemas.openxmlformats.org/officeDocument/2006/relationships/revisionLog" Target="revisionLog41.xml"/><Relationship Id="rId200" Type="http://schemas.openxmlformats.org/officeDocument/2006/relationships/revisionLog" Target="revisionLog45.xml"/><Relationship Id="rId205" Type="http://schemas.openxmlformats.org/officeDocument/2006/relationships/revisionLog" Target="revisionLog49.xml"/><Relationship Id="rId213" Type="http://schemas.openxmlformats.org/officeDocument/2006/relationships/revisionLog" Target="revisionLog57.xml"/><Relationship Id="rId218" Type="http://schemas.openxmlformats.org/officeDocument/2006/relationships/revisionLog" Target="revisionLog62.xml"/><Relationship Id="rId226" Type="http://schemas.openxmlformats.org/officeDocument/2006/relationships/revisionLog" Target="revisionLog70.xml"/><Relationship Id="rId234" Type="http://schemas.openxmlformats.org/officeDocument/2006/relationships/revisionLog" Target="revisionLog78.xml"/><Relationship Id="rId239" Type="http://schemas.openxmlformats.org/officeDocument/2006/relationships/revisionLog" Target="revisionLog83.xml"/><Relationship Id="rId247" Type="http://schemas.openxmlformats.org/officeDocument/2006/relationships/revisionLog" Target="revisionLog91.xml"/><Relationship Id="rId221" Type="http://schemas.openxmlformats.org/officeDocument/2006/relationships/revisionLog" Target="revisionLog65.xml"/><Relationship Id="rId242" Type="http://schemas.openxmlformats.org/officeDocument/2006/relationships/revisionLog" Target="revisionLog86.xml"/><Relationship Id="rId157" Type="http://schemas.openxmlformats.org/officeDocument/2006/relationships/revisionLog" Target="revisionLog1.xml"/><Relationship Id="rId178" Type="http://schemas.openxmlformats.org/officeDocument/2006/relationships/revisionLog" Target="revisionLog23.xml"/><Relationship Id="rId160" Type="http://schemas.openxmlformats.org/officeDocument/2006/relationships/revisionLog" Target="revisionLog5.xml"/><Relationship Id="rId165" Type="http://schemas.openxmlformats.org/officeDocument/2006/relationships/revisionLog" Target="revisionLog10.xml"/><Relationship Id="rId173" Type="http://schemas.openxmlformats.org/officeDocument/2006/relationships/revisionLog" Target="revisionLog18.xml"/><Relationship Id="rId181" Type="http://schemas.openxmlformats.org/officeDocument/2006/relationships/revisionLog" Target="revisionLog26.xml"/><Relationship Id="rId186" Type="http://schemas.openxmlformats.org/officeDocument/2006/relationships/revisionLog" Target="revisionLog31.xml"/><Relationship Id="rId194" Type="http://schemas.openxmlformats.org/officeDocument/2006/relationships/revisionLog" Target="revisionLog39.xml"/><Relationship Id="rId199" Type="http://schemas.openxmlformats.org/officeDocument/2006/relationships/revisionLog" Target="revisionLog44.xml"/><Relationship Id="rId203" Type="http://schemas.openxmlformats.org/officeDocument/2006/relationships/revisionLog" Target="revisionLog2.xml"/><Relationship Id="rId208" Type="http://schemas.openxmlformats.org/officeDocument/2006/relationships/revisionLog" Target="revisionLog52.xml"/><Relationship Id="rId216" Type="http://schemas.openxmlformats.org/officeDocument/2006/relationships/revisionLog" Target="revisionLog60.xml"/><Relationship Id="rId229" Type="http://schemas.openxmlformats.org/officeDocument/2006/relationships/revisionLog" Target="revisionLog73.xml"/><Relationship Id="rId237" Type="http://schemas.openxmlformats.org/officeDocument/2006/relationships/revisionLog" Target="revisionLog81.xml"/><Relationship Id="rId211" Type="http://schemas.openxmlformats.org/officeDocument/2006/relationships/revisionLog" Target="revisionLog55.xml"/><Relationship Id="rId224" Type="http://schemas.openxmlformats.org/officeDocument/2006/relationships/revisionLog" Target="revisionLog68.xml"/><Relationship Id="rId232" Type="http://schemas.openxmlformats.org/officeDocument/2006/relationships/revisionLog" Target="revisionLog76.xml"/><Relationship Id="rId240" Type="http://schemas.openxmlformats.org/officeDocument/2006/relationships/revisionLog" Target="revisionLog84.xml"/><Relationship Id="rId245" Type="http://schemas.openxmlformats.org/officeDocument/2006/relationships/revisionLog" Target="revisionLog89.xml"/><Relationship Id="rId168" Type="http://schemas.openxmlformats.org/officeDocument/2006/relationships/revisionLog" Target="revisionLog13.xml"/><Relationship Id="rId163" Type="http://schemas.openxmlformats.org/officeDocument/2006/relationships/revisionLog" Target="revisionLog8.xml"/><Relationship Id="rId171" Type="http://schemas.openxmlformats.org/officeDocument/2006/relationships/revisionLog" Target="revisionLog16.xml"/><Relationship Id="rId176" Type="http://schemas.openxmlformats.org/officeDocument/2006/relationships/revisionLog" Target="revisionLog21.xml"/><Relationship Id="rId184" Type="http://schemas.openxmlformats.org/officeDocument/2006/relationships/revisionLog" Target="revisionLog29.xml"/><Relationship Id="rId189" Type="http://schemas.openxmlformats.org/officeDocument/2006/relationships/revisionLog" Target="revisionLog34.xml"/><Relationship Id="rId192" Type="http://schemas.openxmlformats.org/officeDocument/2006/relationships/revisionLog" Target="revisionLog37.xml"/><Relationship Id="rId197" Type="http://schemas.openxmlformats.org/officeDocument/2006/relationships/revisionLog" Target="revisionLog42.xml"/><Relationship Id="rId206" Type="http://schemas.openxmlformats.org/officeDocument/2006/relationships/revisionLog" Target="revisionLog50.xml"/><Relationship Id="rId219" Type="http://schemas.openxmlformats.org/officeDocument/2006/relationships/revisionLog" Target="revisionLog63.xml"/><Relationship Id="rId227" Type="http://schemas.openxmlformats.org/officeDocument/2006/relationships/revisionLog" Target="revisionLog71.xml"/><Relationship Id="rId201" Type="http://schemas.openxmlformats.org/officeDocument/2006/relationships/revisionLog" Target="revisionLog46.xml"/><Relationship Id="rId214" Type="http://schemas.openxmlformats.org/officeDocument/2006/relationships/revisionLog" Target="revisionLog58.xml"/><Relationship Id="rId222" Type="http://schemas.openxmlformats.org/officeDocument/2006/relationships/revisionLog" Target="revisionLog66.xml"/><Relationship Id="rId230" Type="http://schemas.openxmlformats.org/officeDocument/2006/relationships/revisionLog" Target="revisionLog74.xml"/><Relationship Id="rId235" Type="http://schemas.openxmlformats.org/officeDocument/2006/relationships/revisionLog" Target="revisionLog79.xml"/><Relationship Id="rId243" Type="http://schemas.openxmlformats.org/officeDocument/2006/relationships/revisionLog" Target="revisionLog87.xml"/><Relationship Id="rId158" Type="http://schemas.openxmlformats.org/officeDocument/2006/relationships/revisionLog" Target="revisionLog3.xml"/><Relationship Id="rId161" Type="http://schemas.openxmlformats.org/officeDocument/2006/relationships/revisionLog" Target="revisionLog6.xml"/><Relationship Id="rId166" Type="http://schemas.openxmlformats.org/officeDocument/2006/relationships/revisionLog" Target="revisionLog11.xml"/><Relationship Id="rId174" Type="http://schemas.openxmlformats.org/officeDocument/2006/relationships/revisionLog" Target="revisionLog19.xml"/><Relationship Id="rId179" Type="http://schemas.openxmlformats.org/officeDocument/2006/relationships/revisionLog" Target="revisionLog24.xml"/><Relationship Id="rId182" Type="http://schemas.openxmlformats.org/officeDocument/2006/relationships/revisionLog" Target="revisionLog27.xml"/><Relationship Id="rId187" Type="http://schemas.openxmlformats.org/officeDocument/2006/relationships/revisionLog" Target="revisionLog32.xml"/><Relationship Id="rId195" Type="http://schemas.openxmlformats.org/officeDocument/2006/relationships/revisionLog" Target="revisionLog40.xml"/><Relationship Id="rId209" Type="http://schemas.openxmlformats.org/officeDocument/2006/relationships/revisionLog" Target="revisionLog53.xml"/><Relationship Id="rId217" Type="http://schemas.openxmlformats.org/officeDocument/2006/relationships/revisionLog" Target="revisionLog61.xml"/><Relationship Id="rId190" Type="http://schemas.openxmlformats.org/officeDocument/2006/relationships/revisionLog" Target="revisionLog35.xml"/><Relationship Id="rId204" Type="http://schemas.openxmlformats.org/officeDocument/2006/relationships/revisionLog" Target="revisionLog48.xml"/><Relationship Id="rId212" Type="http://schemas.openxmlformats.org/officeDocument/2006/relationships/revisionLog" Target="revisionLog56.xml"/><Relationship Id="rId220" Type="http://schemas.openxmlformats.org/officeDocument/2006/relationships/revisionLog" Target="revisionLog64.xml"/><Relationship Id="rId225" Type="http://schemas.openxmlformats.org/officeDocument/2006/relationships/revisionLog" Target="revisionLog69.xml"/><Relationship Id="rId233" Type="http://schemas.openxmlformats.org/officeDocument/2006/relationships/revisionLog" Target="revisionLog77.xml"/><Relationship Id="rId238" Type="http://schemas.openxmlformats.org/officeDocument/2006/relationships/revisionLog" Target="revisionLog82.xml"/><Relationship Id="rId241" Type="http://schemas.openxmlformats.org/officeDocument/2006/relationships/revisionLog" Target="revisionLog85.xml"/><Relationship Id="rId246" Type="http://schemas.openxmlformats.org/officeDocument/2006/relationships/revisionLog" Target="revisionLog90.xml"/><Relationship Id="rId198" Type="http://schemas.openxmlformats.org/officeDocument/2006/relationships/revisionLog" Target="revisionLog43.xml"/><Relationship Id="rId164" Type="http://schemas.openxmlformats.org/officeDocument/2006/relationships/revisionLog" Target="revisionLog9.xml"/><Relationship Id="rId169" Type="http://schemas.openxmlformats.org/officeDocument/2006/relationships/revisionLog" Target="revisionLog14.xml"/><Relationship Id="rId177" Type="http://schemas.openxmlformats.org/officeDocument/2006/relationships/revisionLog" Target="revisionLog22.xml"/><Relationship Id="rId185" Type="http://schemas.openxmlformats.org/officeDocument/2006/relationships/revisionLog" Target="revisionLog30.xml"/><Relationship Id="rId172" Type="http://schemas.openxmlformats.org/officeDocument/2006/relationships/revisionLog" Target="revisionLog17.xml"/><Relationship Id="rId180" Type="http://schemas.openxmlformats.org/officeDocument/2006/relationships/revisionLog" Target="revisionLog25.xml"/><Relationship Id="rId193" Type="http://schemas.openxmlformats.org/officeDocument/2006/relationships/revisionLog" Target="revisionLog38.xml"/><Relationship Id="rId202" Type="http://schemas.openxmlformats.org/officeDocument/2006/relationships/revisionLog" Target="revisionLog47.xml"/><Relationship Id="rId207" Type="http://schemas.openxmlformats.org/officeDocument/2006/relationships/revisionLog" Target="revisionLog51.xml"/><Relationship Id="rId210" Type="http://schemas.openxmlformats.org/officeDocument/2006/relationships/revisionLog" Target="revisionLog54.xml"/><Relationship Id="rId215" Type="http://schemas.openxmlformats.org/officeDocument/2006/relationships/revisionLog" Target="revisionLog59.xml"/><Relationship Id="rId223" Type="http://schemas.openxmlformats.org/officeDocument/2006/relationships/revisionLog" Target="revisionLog67.xml"/><Relationship Id="rId228" Type="http://schemas.openxmlformats.org/officeDocument/2006/relationships/revisionLog" Target="revisionLog72.xml"/><Relationship Id="rId236" Type="http://schemas.openxmlformats.org/officeDocument/2006/relationships/revisionLog" Target="revisionLog80.xml"/><Relationship Id="rId244" Type="http://schemas.openxmlformats.org/officeDocument/2006/relationships/revisionLog" Target="revisionLog8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0CAEA51-B2B0-4E56-972E-F6C7DC69B680}" diskRevisions="1" revisionId="6633" version="33">
  <header guid="{8A329BD0-2672-445C-A58A-A4622C7B351E}" dateTime="2020-11-26T08:57:53" maxSheetId="5" userName="Наталья Гудимова" r:id="rId157" minRId="5020" maxRId="5076">
    <sheetIdMap count="4">
      <sheetId val="1"/>
      <sheetId val="2"/>
      <sheetId val="3"/>
      <sheetId val="4"/>
    </sheetIdMap>
  </header>
  <header guid="{0B7C2FE5-4869-4548-8145-2577E14E19CD}" dateTime="2020-11-26T09:12:59" maxSheetId="5" userName="Наталья Гудимова" r:id="rId158" minRId="5083" maxRId="5126">
    <sheetIdMap count="4">
      <sheetId val="1"/>
      <sheetId val="2"/>
      <sheetId val="3"/>
      <sheetId val="4"/>
    </sheetIdMap>
  </header>
  <header guid="{A8481067-9C97-4DA5-8E91-C603CECDB445}" dateTime="2020-11-26T09:13:28" maxSheetId="5" userName="Наталья Гудимова" r:id="rId159" minRId="5127">
    <sheetIdMap count="4">
      <sheetId val="1"/>
      <sheetId val="2"/>
      <sheetId val="3"/>
      <sheetId val="4"/>
    </sheetIdMap>
  </header>
  <header guid="{30E2DC25-1B99-4051-8B2D-33137B03D120}" dateTime="2020-11-26T09:27:45" maxSheetId="5" userName="Наталья Гудимова" r:id="rId160" minRId="5128" maxRId="5179">
    <sheetIdMap count="4">
      <sheetId val="1"/>
      <sheetId val="2"/>
      <sheetId val="3"/>
      <sheetId val="4"/>
    </sheetIdMap>
  </header>
  <header guid="{98DE37A8-468F-4C88-9191-5798D017BFF9}" dateTime="2020-11-26T09:30:01" maxSheetId="5" userName="Наталья Гудимова" r:id="rId161" minRId="5180" maxRId="5216">
    <sheetIdMap count="4">
      <sheetId val="1"/>
      <sheetId val="2"/>
      <sheetId val="3"/>
      <sheetId val="4"/>
    </sheetIdMap>
  </header>
  <header guid="{5FDB1736-FA0F-4BA8-B322-E92065B40693}" dateTime="2020-11-26T09:31:56" maxSheetId="5" userName="Наталья Гудимова" r:id="rId162" minRId="5217" maxRId="5226">
    <sheetIdMap count="4">
      <sheetId val="1"/>
      <sheetId val="2"/>
      <sheetId val="3"/>
      <sheetId val="4"/>
    </sheetIdMap>
  </header>
  <header guid="{564A9891-A31B-45F5-B373-1D12F40B18D7}" dateTime="2020-11-26T09:33:56" maxSheetId="5" userName="Наталья Гудимова" r:id="rId163" minRId="5227" maxRId="5234">
    <sheetIdMap count="4">
      <sheetId val="1"/>
      <sheetId val="2"/>
      <sheetId val="3"/>
      <sheetId val="4"/>
    </sheetIdMap>
  </header>
  <header guid="{B1E35231-3E67-438E-A4CB-C290C7766B11}" dateTime="2020-11-26T09:40:53" maxSheetId="5" userName="Наталья Гудимова" r:id="rId164" minRId="5241" maxRId="5253">
    <sheetIdMap count="4">
      <sheetId val="1"/>
      <sheetId val="2"/>
      <sheetId val="3"/>
      <sheetId val="4"/>
    </sheetIdMap>
  </header>
  <header guid="{51CE239C-92D0-4117-966C-34C246E84CC3}" dateTime="2020-11-26T09:44:29" maxSheetId="5" userName="Наталья Гудимова" r:id="rId165" minRId="5260" maxRId="5268">
    <sheetIdMap count="4">
      <sheetId val="1"/>
      <sheetId val="2"/>
      <sheetId val="3"/>
      <sheetId val="4"/>
    </sheetIdMap>
  </header>
  <header guid="{A3589B59-DDEA-4777-9317-43BD749A6F6B}" dateTime="2020-11-26T09:49:07" maxSheetId="5" userName="Наталья Гудимова" r:id="rId166" minRId="5275" maxRId="5302">
    <sheetIdMap count="4">
      <sheetId val="1"/>
      <sheetId val="2"/>
      <sheetId val="3"/>
      <sheetId val="4"/>
    </sheetIdMap>
  </header>
  <header guid="{5343554C-7273-44EC-81D9-B4170A1963C5}" dateTime="2020-11-26T09:51:40" maxSheetId="5" userName="Наталья Гудимова" r:id="rId167" minRId="5309" maxRId="5312">
    <sheetIdMap count="4">
      <sheetId val="1"/>
      <sheetId val="2"/>
      <sheetId val="3"/>
      <sheetId val="4"/>
    </sheetIdMap>
  </header>
  <header guid="{63D7BF7A-560F-47FD-A1AF-828163AF54C5}" dateTime="2020-11-26T09:55:33" maxSheetId="5" userName="Наталья Гудимова" r:id="rId168" minRId="5319" maxRId="5320">
    <sheetIdMap count="4">
      <sheetId val="1"/>
      <sheetId val="2"/>
      <sheetId val="3"/>
      <sheetId val="4"/>
    </sheetIdMap>
  </header>
  <header guid="{84012D4B-A311-42D3-AD18-24685E3D2392}" dateTime="2020-11-26T11:05:08" maxSheetId="5" userName="Наталья Гудимова" r:id="rId169" minRId="5321" maxRId="5353">
    <sheetIdMap count="4">
      <sheetId val="1"/>
      <sheetId val="2"/>
      <sheetId val="3"/>
      <sheetId val="4"/>
    </sheetIdMap>
  </header>
  <header guid="{F30E4AD9-8BD8-44C8-96AF-F9C2AC4365CC}" dateTime="2020-11-26T11:08:59" maxSheetId="5" userName="Наталья Гудимова" r:id="rId170" minRId="5360" maxRId="5372">
    <sheetIdMap count="4">
      <sheetId val="1"/>
      <sheetId val="2"/>
      <sheetId val="3"/>
      <sheetId val="4"/>
    </sheetIdMap>
  </header>
  <header guid="{48AC389E-FE1A-452C-B429-43407BB8D07F}" dateTime="2020-11-26T11:12:06" maxSheetId="5" userName="Наталья Гудимова" r:id="rId171" minRId="5379" maxRId="5384">
    <sheetIdMap count="4">
      <sheetId val="1"/>
      <sheetId val="2"/>
      <sheetId val="3"/>
      <sheetId val="4"/>
    </sheetIdMap>
  </header>
  <header guid="{7C4E5A91-AF77-4228-B368-A69D0C447644}" dateTime="2020-11-26T11:13:13" maxSheetId="5" userName="Наталья Гудимова" r:id="rId172" minRId="5385" maxRId="5396">
    <sheetIdMap count="4">
      <sheetId val="1"/>
      <sheetId val="2"/>
      <sheetId val="3"/>
      <sheetId val="4"/>
    </sheetIdMap>
  </header>
  <header guid="{E096377E-CCC6-4C46-848A-1937E9402231}" dateTime="2020-11-26T11:16:03" maxSheetId="5" userName="Наталья Гудимова" r:id="rId173" minRId="5397" maxRId="5409">
    <sheetIdMap count="4">
      <sheetId val="1"/>
      <sheetId val="2"/>
      <sheetId val="3"/>
      <sheetId val="4"/>
    </sheetIdMap>
  </header>
  <header guid="{B90052D5-51DD-41CF-8D79-57444A307700}" dateTime="2020-11-26T11:26:02" maxSheetId="5" userName="Наталья Гудимова" r:id="rId174" minRId="5410" maxRId="5450">
    <sheetIdMap count="4">
      <sheetId val="1"/>
      <sheetId val="2"/>
      <sheetId val="3"/>
      <sheetId val="4"/>
    </sheetIdMap>
  </header>
  <header guid="{B672D638-766C-47C0-AA4C-A1D94EA38312}" dateTime="2020-11-26T11:32:53" maxSheetId="5" userName="Наталья Гудимова" r:id="rId175" minRId="5457" maxRId="5476">
    <sheetIdMap count="4">
      <sheetId val="1"/>
      <sheetId val="2"/>
      <sheetId val="3"/>
      <sheetId val="4"/>
    </sheetIdMap>
  </header>
  <header guid="{CEA856BD-2B54-4235-B49C-2B8597565F45}" dateTime="2020-11-26T11:34:32" maxSheetId="5" userName="Наталья Гудимова" r:id="rId176" minRId="5477" maxRId="5486">
    <sheetIdMap count="4">
      <sheetId val="1"/>
      <sheetId val="2"/>
      <sheetId val="3"/>
      <sheetId val="4"/>
    </sheetIdMap>
  </header>
  <header guid="{2B93589E-2BAB-489C-AA4F-971B1A7D3712}" dateTime="2020-11-26T11:42:29" maxSheetId="5" userName="Наталья Гудимова" r:id="rId177" minRId="5487" maxRId="5522">
    <sheetIdMap count="4">
      <sheetId val="1"/>
      <sheetId val="2"/>
      <sheetId val="3"/>
      <sheetId val="4"/>
    </sheetIdMap>
  </header>
  <header guid="{D302A45F-CF69-44F3-8072-5280811177B4}" dateTime="2020-11-26T11:45:10" maxSheetId="5" userName="Наталья Гудимова" r:id="rId178" minRId="5529" maxRId="5543">
    <sheetIdMap count="4">
      <sheetId val="1"/>
      <sheetId val="2"/>
      <sheetId val="3"/>
      <sheetId val="4"/>
    </sheetIdMap>
  </header>
  <header guid="{DAB561A1-CEFD-4725-A12D-0507E2282002}" dateTime="2020-11-26T11:46:35" maxSheetId="5" userName="Наталья Гудимова" r:id="rId179" minRId="5544" maxRId="5551">
    <sheetIdMap count="4">
      <sheetId val="1"/>
      <sheetId val="2"/>
      <sheetId val="3"/>
      <sheetId val="4"/>
    </sheetIdMap>
  </header>
  <header guid="{5F2BAF9A-5DF3-483D-B23F-7496742C1690}" dateTime="2020-11-26T11:48:28" maxSheetId="5" userName="Наталья Гудимова" r:id="rId180" minRId="5552" maxRId="5563">
    <sheetIdMap count="4">
      <sheetId val="1"/>
      <sheetId val="2"/>
      <sheetId val="3"/>
      <sheetId val="4"/>
    </sheetIdMap>
  </header>
  <header guid="{88EDA389-B7B0-463C-9DBB-D2902704D180}" dateTime="2020-11-26T11:51:39" maxSheetId="5" userName="Наталья Гудимова" r:id="rId181" minRId="5564" maxRId="5597">
    <sheetIdMap count="4">
      <sheetId val="1"/>
      <sheetId val="2"/>
      <sheetId val="3"/>
      <sheetId val="4"/>
    </sheetIdMap>
  </header>
  <header guid="{ED19C186-AAD6-4BA2-89E3-FB8532225124}" dateTime="2020-11-26T13:38:29" maxSheetId="5" userName="Наталья Гудимова" r:id="rId182" minRId="5598" maxRId="5605">
    <sheetIdMap count="4">
      <sheetId val="1"/>
      <sheetId val="2"/>
      <sheetId val="3"/>
      <sheetId val="4"/>
    </sheetIdMap>
  </header>
  <header guid="{905B91B6-7B70-42B5-A45F-762B0D93E93A}" dateTime="2020-11-26T14:14:26" maxSheetId="5" userName="Наталья Гудимова" r:id="rId183" minRId="5612" maxRId="5635">
    <sheetIdMap count="4">
      <sheetId val="1"/>
      <sheetId val="2"/>
      <sheetId val="3"/>
      <sheetId val="4"/>
    </sheetIdMap>
  </header>
  <header guid="{F66E66F5-722B-4FF0-B780-37E0DE5DF409}" dateTime="2020-11-26T14:15:22" maxSheetId="5" userName="Наталья Гудимова" r:id="rId184" minRId="5642" maxRId="5644">
    <sheetIdMap count="4">
      <sheetId val="1"/>
      <sheetId val="2"/>
      <sheetId val="3"/>
      <sheetId val="4"/>
    </sheetIdMap>
  </header>
  <header guid="{3AD5061D-2BF4-4428-BB14-603999ACE802}" dateTime="2020-11-26T14:15:40" maxSheetId="5" userName="Наталья Гудимова" r:id="rId185" minRId="5651" maxRId="5652">
    <sheetIdMap count="4">
      <sheetId val="1"/>
      <sheetId val="2"/>
      <sheetId val="3"/>
      <sheetId val="4"/>
    </sheetIdMap>
  </header>
  <header guid="{8C936AFA-73EF-4A6D-9312-27614BE26817}" dateTime="2020-11-26T14:17:23" maxSheetId="5" userName="Наталья Гудимова" r:id="rId186" minRId="5653" maxRId="5658">
    <sheetIdMap count="4">
      <sheetId val="1"/>
      <sheetId val="2"/>
      <sheetId val="3"/>
      <sheetId val="4"/>
    </sheetIdMap>
  </header>
  <header guid="{DFCFE763-FB31-4018-A9E0-377B0028F8A5}" dateTime="2020-11-26T14:18:32" maxSheetId="5" userName="Наталья Гудимова" r:id="rId187" minRId="5659" maxRId="5661">
    <sheetIdMap count="4">
      <sheetId val="1"/>
      <sheetId val="2"/>
      <sheetId val="3"/>
      <sheetId val="4"/>
    </sheetIdMap>
  </header>
  <header guid="{E76C3F8E-6757-4C06-A7A5-8947B0DA5DE9}" dateTime="2020-11-26T14:18:41" maxSheetId="5" userName="Наталья Гудимова" r:id="rId188" minRId="5668">
    <sheetIdMap count="4">
      <sheetId val="1"/>
      <sheetId val="2"/>
      <sheetId val="3"/>
      <sheetId val="4"/>
    </sheetIdMap>
  </header>
  <header guid="{824B636B-91E2-489D-A99F-31511741B5D5}" dateTime="2020-11-26T14:21:20" maxSheetId="5" userName="Наталья Гудимова" r:id="rId189" minRId="5669">
    <sheetIdMap count="4">
      <sheetId val="1"/>
      <sheetId val="2"/>
      <sheetId val="3"/>
      <sheetId val="4"/>
    </sheetIdMap>
  </header>
  <header guid="{685BC71F-75BE-4E7D-B8B0-DD52C5AE8C95}" dateTime="2020-11-26T14:22:05" maxSheetId="5" userName="Наталья Гудимова" r:id="rId190" minRId="5670">
    <sheetIdMap count="4">
      <sheetId val="1"/>
      <sheetId val="2"/>
      <sheetId val="3"/>
      <sheetId val="4"/>
    </sheetIdMap>
  </header>
  <header guid="{4ABEE2E2-DE6D-4B91-9798-7084C37C7BE0}" dateTime="2020-11-26T14:44:45" maxSheetId="5" userName="Наталья Гудимова" r:id="rId191" minRId="5671" maxRId="5698">
    <sheetIdMap count="4">
      <sheetId val="1"/>
      <sheetId val="2"/>
      <sheetId val="3"/>
      <sheetId val="4"/>
    </sheetIdMap>
  </header>
  <header guid="{DED87D6E-5E97-458F-A925-214F09768017}" dateTime="2020-11-26T14:50:26" maxSheetId="5" userName="Наталья Гудимова" r:id="rId192" minRId="5699" maxRId="5706">
    <sheetIdMap count="4">
      <sheetId val="1"/>
      <sheetId val="2"/>
      <sheetId val="3"/>
      <sheetId val="4"/>
    </sheetIdMap>
  </header>
  <header guid="{B959598E-58F6-4B35-87E9-755CC51C50F6}" dateTime="2020-11-26T14:56:33" maxSheetId="5" userName="Наталья Гудимова" r:id="rId193" minRId="5707" maxRId="5717">
    <sheetIdMap count="4">
      <sheetId val="1"/>
      <sheetId val="2"/>
      <sheetId val="3"/>
      <sheetId val="4"/>
    </sheetIdMap>
  </header>
  <header guid="{F137B615-5FC3-4540-86E1-AD6390F79DDB}" dateTime="2020-11-26T14:57:37" maxSheetId="5" userName="Наталья Гудимова" r:id="rId194" minRId="5718" maxRId="5725">
    <sheetIdMap count="4">
      <sheetId val="1"/>
      <sheetId val="2"/>
      <sheetId val="3"/>
      <sheetId val="4"/>
    </sheetIdMap>
  </header>
  <header guid="{F9BB1D3F-9563-4326-90FB-B10A4F408B29}" dateTime="2020-11-26T15:00:24" maxSheetId="5" userName="Наталья Гудимова" r:id="rId195" minRId="5726" maxRId="5737">
    <sheetIdMap count="4">
      <sheetId val="1"/>
      <sheetId val="2"/>
      <sheetId val="3"/>
      <sheetId val="4"/>
    </sheetIdMap>
  </header>
  <header guid="{EE14FDB2-8DCF-4962-A380-A96D5E5D6BF0}" dateTime="2020-11-26T15:02:19" maxSheetId="5" userName="Наталья Гудимова" r:id="rId196" minRId="5738" maxRId="5745">
    <sheetIdMap count="4">
      <sheetId val="1"/>
      <sheetId val="2"/>
      <sheetId val="3"/>
      <sheetId val="4"/>
    </sheetIdMap>
  </header>
  <header guid="{6F159286-B01B-4C1E-9A56-54B35EE31262}" dateTime="2020-11-26T15:07:21" maxSheetId="5" userName="Наталья Гудимова" r:id="rId197" minRId="5746" maxRId="5765">
    <sheetIdMap count="4">
      <sheetId val="1"/>
      <sheetId val="2"/>
      <sheetId val="3"/>
      <sheetId val="4"/>
    </sheetIdMap>
  </header>
  <header guid="{52C3F5C1-1011-4630-8747-A4DF436241EF}" dateTime="2020-11-26T15:09:07" maxSheetId="5" userName="Наталья Гудимова" r:id="rId198" minRId="5766" maxRId="5769">
    <sheetIdMap count="4">
      <sheetId val="1"/>
      <sheetId val="2"/>
      <sheetId val="3"/>
      <sheetId val="4"/>
    </sheetIdMap>
  </header>
  <header guid="{9B0E064D-98E7-4E31-8323-466EE96FDC5E}" dateTime="2020-11-26T15:11:06" maxSheetId="5" userName="Наталья Гудимова" r:id="rId199" minRId="5776" maxRId="5791">
    <sheetIdMap count="4">
      <sheetId val="1"/>
      <sheetId val="2"/>
      <sheetId val="3"/>
      <sheetId val="4"/>
    </sheetIdMap>
  </header>
  <header guid="{1F74A9E5-65A7-458C-93B5-4BA366FFA35F}" dateTime="2020-11-26T15:18:47" maxSheetId="5" userName="Наталья Гудимова" r:id="rId200" minRId="5792" maxRId="5807">
    <sheetIdMap count="4">
      <sheetId val="1"/>
      <sheetId val="2"/>
      <sheetId val="3"/>
      <sheetId val="4"/>
    </sheetIdMap>
  </header>
  <header guid="{869DED8C-BBE3-4004-B1D7-71D3A75EFBCE}" dateTime="2020-11-26T16:38:06" maxSheetId="5" userName="Наталья Гудимова" r:id="rId201" minRId="5808" maxRId="5839">
    <sheetIdMap count="4">
      <sheetId val="1"/>
      <sheetId val="2"/>
      <sheetId val="3"/>
      <sheetId val="4"/>
    </sheetIdMap>
  </header>
  <header guid="{6304F235-E6DF-435A-BDF1-11C37991FCDB}" dateTime="2020-11-26T17:12:32" maxSheetId="5" userName="Наталья Гудимова" r:id="rId202" minRId="5840" maxRId="5890">
    <sheetIdMap count="4">
      <sheetId val="1"/>
      <sheetId val="2"/>
      <sheetId val="3"/>
      <sheetId val="4"/>
    </sheetIdMap>
  </header>
  <header guid="{AA25B07D-240C-41AE-89C8-907CDFA7C0D4}" dateTime="2020-11-27T08:30:06" maxSheetId="5" userName="Наталья Гудимова" r:id="rId203" minRId="5891" maxRId="5962">
    <sheetIdMap count="4">
      <sheetId val="1"/>
      <sheetId val="2"/>
      <sheetId val="3"/>
      <sheetId val="4"/>
    </sheetIdMap>
  </header>
  <header guid="{F0F1A349-777F-4AD0-8FF8-D347133C4BCE}" dateTime="2020-11-27T08:44:21" maxSheetId="5" userName="Наталья Гудимова" r:id="rId204" minRId="5969" maxRId="5973">
    <sheetIdMap count="4">
      <sheetId val="1"/>
      <sheetId val="2"/>
      <sheetId val="3"/>
      <sheetId val="4"/>
    </sheetIdMap>
  </header>
  <header guid="{8D87162B-50CB-44BC-9554-DCF8739390EF}" dateTime="2020-11-27T08:49:02" maxSheetId="5" userName="Наталья Гудимова" r:id="rId205" minRId="5974" maxRId="5977">
    <sheetIdMap count="4">
      <sheetId val="1"/>
      <sheetId val="2"/>
      <sheetId val="3"/>
      <sheetId val="4"/>
    </sheetIdMap>
  </header>
  <header guid="{67850C32-0C02-4864-8ADC-64CC7890711A}" dateTime="2020-11-27T09:09:34" maxSheetId="5" userName="Наталья Гудимова" r:id="rId206" minRId="5978" maxRId="5989">
    <sheetIdMap count="4">
      <sheetId val="1"/>
      <sheetId val="2"/>
      <sheetId val="3"/>
      <sheetId val="4"/>
    </sheetIdMap>
  </header>
  <header guid="{31247237-CAE8-4C9B-A722-A7DDDC2F8594}" dateTime="2020-11-27T09:35:56" maxSheetId="5" userName="Наталья Гудимова" r:id="rId207" minRId="5990" maxRId="5999">
    <sheetIdMap count="4">
      <sheetId val="1"/>
      <sheetId val="2"/>
      <sheetId val="3"/>
      <sheetId val="4"/>
    </sheetIdMap>
  </header>
  <header guid="{23A57708-36CD-4FFC-85DC-A62BB2B49998}" dateTime="2020-11-27T09:47:09" maxSheetId="5" userName="Наталья Гудимова" r:id="rId208" minRId="6000" maxRId="6016">
    <sheetIdMap count="4">
      <sheetId val="1"/>
      <sheetId val="2"/>
      <sheetId val="3"/>
      <sheetId val="4"/>
    </sheetIdMap>
  </header>
  <header guid="{557EE24C-2AFB-403B-9340-F5547AA9A2C6}" dateTime="2020-11-27T09:48:38" maxSheetId="5" userName="Наталья Гудимова" r:id="rId209" minRId="6017">
    <sheetIdMap count="4">
      <sheetId val="1"/>
      <sheetId val="2"/>
      <sheetId val="3"/>
      <sheetId val="4"/>
    </sheetIdMap>
  </header>
  <header guid="{A02EACEE-D844-4338-9B5B-4B973E13DE55}" dateTime="2020-11-27T10:06:53" maxSheetId="5" userName="Наталья Гудимова" r:id="rId210" minRId="6018" maxRId="6019">
    <sheetIdMap count="4">
      <sheetId val="1"/>
      <sheetId val="2"/>
      <sheetId val="3"/>
      <sheetId val="4"/>
    </sheetIdMap>
  </header>
  <header guid="{1F5CB3B0-7195-47BE-BB32-3FAD119BC9FB}" dateTime="2020-11-27T10:16:04" maxSheetId="5" userName="Наталья Гудимова" r:id="rId211" minRId="6020" maxRId="6030">
    <sheetIdMap count="4">
      <sheetId val="1"/>
      <sheetId val="2"/>
      <sheetId val="3"/>
      <sheetId val="4"/>
    </sheetIdMap>
  </header>
  <header guid="{E8C7CE74-B1E2-4B3E-B6E5-98EEB2D65934}" dateTime="2020-11-27T10:17:26" maxSheetId="5" userName="Наталья Гудимова" r:id="rId212" minRId="6031">
    <sheetIdMap count="4">
      <sheetId val="1"/>
      <sheetId val="2"/>
      <sheetId val="3"/>
      <sheetId val="4"/>
    </sheetIdMap>
  </header>
  <header guid="{65050873-F3E5-44D3-9778-68BA704B8EA3}" dateTime="2020-11-27T10:22:33" maxSheetId="5" userName="Наталья Гудимова" r:id="rId213" minRId="6032" maxRId="6041">
    <sheetIdMap count="4">
      <sheetId val="1"/>
      <sheetId val="2"/>
      <sheetId val="3"/>
      <sheetId val="4"/>
    </sheetIdMap>
  </header>
  <header guid="{85BD4F3A-E113-474A-991E-C6F3A78BB7A5}" dateTime="2020-11-27T10:23:08" maxSheetId="5" userName="Наталья Гудимова" r:id="rId214" minRId="6048">
    <sheetIdMap count="4">
      <sheetId val="1"/>
      <sheetId val="2"/>
      <sheetId val="3"/>
      <sheetId val="4"/>
    </sheetIdMap>
  </header>
  <header guid="{E8F203B2-984D-44BA-AE2B-375A97A1C151}" dateTime="2020-11-27T10:24:28" maxSheetId="5" userName="Наталья Гудимова" r:id="rId215">
    <sheetIdMap count="4">
      <sheetId val="1"/>
      <sheetId val="2"/>
      <sheetId val="3"/>
      <sheetId val="4"/>
    </sheetIdMap>
  </header>
  <header guid="{813C9F47-CB74-41AB-8C45-41BD90E4FBED}" dateTime="2020-11-27T13:26:58" maxSheetId="5" userName="Наталья Гудимова" r:id="rId216" minRId="6049">
    <sheetIdMap count="4">
      <sheetId val="1"/>
      <sheetId val="2"/>
      <sheetId val="3"/>
      <sheetId val="4"/>
    </sheetIdMap>
  </header>
  <header guid="{3FA97ABA-18E4-47B6-A87C-161627B3E7E2}" dateTime="2020-11-27T13:40:01" maxSheetId="5" userName="Наталья Гудимова" r:id="rId217" minRId="6050" maxRId="6072">
    <sheetIdMap count="4">
      <sheetId val="1"/>
      <sheetId val="2"/>
      <sheetId val="3"/>
      <sheetId val="4"/>
    </sheetIdMap>
  </header>
  <header guid="{1FB43B29-ECA6-41A3-B313-C86BBD40CECC}" dateTime="2020-11-27T13:47:11" maxSheetId="5" userName="Наталья Гудимова" r:id="rId218" minRId="6079" maxRId="6103">
    <sheetIdMap count="4">
      <sheetId val="1"/>
      <sheetId val="2"/>
      <sheetId val="3"/>
      <sheetId val="4"/>
    </sheetIdMap>
  </header>
  <header guid="{6ABF5E28-1117-47B4-AD08-B2265FD04A32}" dateTime="2020-11-27T13:48:42" maxSheetId="5" userName="Наталья Гудимова" r:id="rId219" minRId="6104" maxRId="6107">
    <sheetIdMap count="4">
      <sheetId val="1"/>
      <sheetId val="2"/>
      <sheetId val="3"/>
      <sheetId val="4"/>
    </sheetIdMap>
  </header>
  <header guid="{7F61BF7E-5F80-42F2-A52B-0002906D9DED}" dateTime="2020-11-27T13:48:52" maxSheetId="5" userName="Наталья Гудимова" r:id="rId220" minRId="6108">
    <sheetIdMap count="4">
      <sheetId val="1"/>
      <sheetId val="2"/>
      <sheetId val="3"/>
      <sheetId val="4"/>
    </sheetIdMap>
  </header>
  <header guid="{65789A7D-6085-4487-8FB6-62E80451B6CC}" dateTime="2020-11-27T13:49:35" maxSheetId="5" userName="Наталья Гудимова" r:id="rId221" minRId="6109">
    <sheetIdMap count="4">
      <sheetId val="1"/>
      <sheetId val="2"/>
      <sheetId val="3"/>
      <sheetId val="4"/>
    </sheetIdMap>
  </header>
  <header guid="{F4BD3BF5-D01D-4A8C-B48C-557CA5DB976B}" dateTime="2020-11-27T13:53:33" maxSheetId="5" userName="Наталья Гудимова" r:id="rId222" minRId="6110" maxRId="6126">
    <sheetIdMap count="4">
      <sheetId val="1"/>
      <sheetId val="2"/>
      <sheetId val="3"/>
      <sheetId val="4"/>
    </sheetIdMap>
  </header>
  <header guid="{F5A0181C-1A91-4FC8-BAC6-EA69A1AE7798}" dateTime="2020-11-27T14:02:56" maxSheetId="5" userName="Наталья Гудимова" r:id="rId223" minRId="6127" maxRId="6215">
    <sheetIdMap count="4">
      <sheetId val="1"/>
      <sheetId val="2"/>
      <sheetId val="3"/>
      <sheetId val="4"/>
    </sheetIdMap>
  </header>
  <header guid="{B7AA2CDC-4B27-409B-B3F8-360FB6924FB8}" dateTime="2020-11-27T14:03:57" maxSheetId="5" userName="Наталья Гудимова" r:id="rId224" minRId="6216">
    <sheetIdMap count="4">
      <sheetId val="1"/>
      <sheetId val="2"/>
      <sheetId val="3"/>
      <sheetId val="4"/>
    </sheetIdMap>
  </header>
  <header guid="{DAC7F52D-E409-46CC-AC18-9ABB0B779E24}" dateTime="2020-11-27T14:04:41" maxSheetId="5" userName="Наталья Гудимова" r:id="rId225" minRId="6217">
    <sheetIdMap count="4">
      <sheetId val="1"/>
      <sheetId val="2"/>
      <sheetId val="3"/>
      <sheetId val="4"/>
    </sheetIdMap>
  </header>
  <header guid="{D1C2970E-3A8E-4491-B373-28B4E7186653}" dateTime="2020-11-27T14:05:17" maxSheetId="5" userName="Наталья Гудимова" r:id="rId226" minRId="6218">
    <sheetIdMap count="4">
      <sheetId val="1"/>
      <sheetId val="2"/>
      <sheetId val="3"/>
      <sheetId val="4"/>
    </sheetIdMap>
  </header>
  <header guid="{0CF0869C-7303-42AC-9C16-1DE3D1762C56}" dateTime="2020-11-27T14:13:14" maxSheetId="5" userName="Наталья Гудимова" r:id="rId227" minRId="6219" maxRId="6277">
    <sheetIdMap count="4">
      <sheetId val="1"/>
      <sheetId val="2"/>
      <sheetId val="3"/>
      <sheetId val="4"/>
    </sheetIdMap>
  </header>
  <header guid="{9490F0AC-B2EE-46A6-A960-1A1C73C8C438}" dateTime="2020-11-27T14:15:17" maxSheetId="5" userName="Наталья Гудимова" r:id="rId228" minRId="6278" maxRId="6287">
    <sheetIdMap count="4">
      <sheetId val="1"/>
      <sheetId val="2"/>
      <sheetId val="3"/>
      <sheetId val="4"/>
    </sheetIdMap>
  </header>
  <header guid="{EB0CF30D-B787-4DDD-A490-F70CDED5A373}" dateTime="2020-11-27T14:15:51" maxSheetId="5" userName="Наталья Гудимова" r:id="rId229" minRId="6288">
    <sheetIdMap count="4">
      <sheetId val="1"/>
      <sheetId val="2"/>
      <sheetId val="3"/>
      <sheetId val="4"/>
    </sheetIdMap>
  </header>
  <header guid="{C930E80F-D257-46F4-AC3D-5656045A175A}" dateTime="2020-11-28T08:45:26" maxSheetId="5" userName="Наталья Гудимова" r:id="rId230" minRId="6289" maxRId="6347">
    <sheetIdMap count="4">
      <sheetId val="1"/>
      <sheetId val="2"/>
      <sheetId val="3"/>
      <sheetId val="4"/>
    </sheetIdMap>
  </header>
  <header guid="{D48607DE-0B13-484D-8B05-9FDA6AB499DF}" dateTime="2020-11-28T08:56:31" maxSheetId="5" userName="Наталья Гудимова" r:id="rId231" minRId="6354" maxRId="6428">
    <sheetIdMap count="4">
      <sheetId val="1"/>
      <sheetId val="2"/>
      <sheetId val="3"/>
      <sheetId val="4"/>
    </sheetIdMap>
  </header>
  <header guid="{AF2696FA-DB19-4B85-B5A8-09F12B504887}" dateTime="2020-11-28T09:35:29" maxSheetId="5" userName="Наталья Гудимова" r:id="rId232" minRId="6429" maxRId="6515">
    <sheetIdMap count="4">
      <sheetId val="1"/>
      <sheetId val="2"/>
      <sheetId val="3"/>
      <sheetId val="4"/>
    </sheetIdMap>
  </header>
  <header guid="{2726FA1F-BA4C-4026-B9DD-A2B0B1B9AEC6}" dateTime="2020-11-28T09:37:45" maxSheetId="5" userName="Наталья Гудимова" r:id="rId233" minRId="6516" maxRId="6517">
    <sheetIdMap count="4">
      <sheetId val="1"/>
      <sheetId val="2"/>
      <sheetId val="3"/>
      <sheetId val="4"/>
    </sheetIdMap>
  </header>
  <header guid="{7FE88528-653D-458A-A953-B6AB7DCB4EDB}" dateTime="2020-11-30T11:58:00" maxSheetId="5" userName="Наталья Гудимова" r:id="rId234" minRId="6518" maxRId="6520">
    <sheetIdMap count="4">
      <sheetId val="1"/>
      <sheetId val="2"/>
      <sheetId val="3"/>
      <sheetId val="4"/>
    </sheetIdMap>
  </header>
  <header guid="{81540B65-FAF8-4D86-8F20-80269F2C8895}" dateTime="2020-11-30T13:06:26" maxSheetId="5" userName="Наталья Гудимова" r:id="rId235" minRId="6521" maxRId="6522">
    <sheetIdMap count="4">
      <sheetId val="1"/>
      <sheetId val="2"/>
      <sheetId val="3"/>
      <sheetId val="4"/>
    </sheetIdMap>
  </header>
  <header guid="{90E54A56-984D-4CB3-8960-3BB2763EA6FB}" dateTime="2020-11-30T13:10:38" maxSheetId="5" userName="Наталья Гудимова" r:id="rId236" minRId="6523">
    <sheetIdMap count="4">
      <sheetId val="1"/>
      <sheetId val="2"/>
      <sheetId val="3"/>
      <sheetId val="4"/>
    </sheetIdMap>
  </header>
  <header guid="{43D24214-DA3F-4C95-A8FA-B2616D071513}" dateTime="2020-12-01T08:33:56" maxSheetId="5" userName="Наталья Гудимова" r:id="rId237" minRId="6530" maxRId="6532">
    <sheetIdMap count="4">
      <sheetId val="1"/>
      <sheetId val="2"/>
      <sheetId val="3"/>
      <sheetId val="4"/>
    </sheetIdMap>
  </header>
  <header guid="{B71055AE-D1A1-4EB3-B704-A1B90EFB901D}" dateTime="2020-12-02T09:24:53" maxSheetId="5" userName="Наталья Гудимова" r:id="rId238" minRId="6539">
    <sheetIdMap count="4">
      <sheetId val="1"/>
      <sheetId val="2"/>
      <sheetId val="3"/>
      <sheetId val="4"/>
    </sheetIdMap>
  </header>
  <header guid="{B0D2C64D-9A55-42B2-839A-4B695B343C41}" dateTime="2020-12-02T09:33:55" maxSheetId="5" userName="Наталья Гудимова" r:id="rId239" minRId="6546" maxRId="6570">
    <sheetIdMap count="4">
      <sheetId val="1"/>
      <sheetId val="2"/>
      <sheetId val="3"/>
      <sheetId val="4"/>
    </sheetIdMap>
  </header>
  <header guid="{821D2383-5264-4FE6-BF76-EE6D880429D4}" dateTime="2020-12-02T11:33:16" maxSheetId="5" userName="Наталья Гудимова" r:id="rId240" minRId="6577" maxRId="6582">
    <sheetIdMap count="4">
      <sheetId val="1"/>
      <sheetId val="2"/>
      <sheetId val="3"/>
      <sheetId val="4"/>
    </sheetIdMap>
  </header>
  <header guid="{8406DBBD-E697-41E7-95E3-2345B35FC89D}" dateTime="2020-12-02T11:41:47" maxSheetId="5" userName="Наталья Гудимова" r:id="rId241" minRId="6589">
    <sheetIdMap count="4">
      <sheetId val="1"/>
      <sheetId val="2"/>
      <sheetId val="3"/>
      <sheetId val="4"/>
    </sheetIdMap>
  </header>
  <header guid="{2C96A121-51B3-4C21-B290-8A900FF03FA9}" dateTime="2020-12-02T11:42:28" maxSheetId="5" userName="Наталья Гудимова" r:id="rId242" minRId="6590" maxRId="6592">
    <sheetIdMap count="4">
      <sheetId val="1"/>
      <sheetId val="2"/>
      <sheetId val="3"/>
      <sheetId val="4"/>
    </sheetIdMap>
  </header>
  <header guid="{0F2F00B8-5BCB-4B65-A17A-033E1DE73A78}" dateTime="2020-12-03T10:36:17" maxSheetId="5" userName="Наталья Гудимова" r:id="rId243" minRId="6593">
    <sheetIdMap count="4">
      <sheetId val="1"/>
      <sheetId val="2"/>
      <sheetId val="3"/>
      <sheetId val="4"/>
    </sheetIdMap>
  </header>
  <header guid="{EF0613DD-7C84-4443-BE2F-3A74E350B1F5}" dateTime="2020-12-03T11:51:02" maxSheetId="5" userName="Наталья Гудимова" r:id="rId244">
    <sheetIdMap count="4">
      <sheetId val="1"/>
      <sheetId val="2"/>
      <sheetId val="3"/>
      <sheetId val="4"/>
    </sheetIdMap>
  </header>
  <header guid="{1B3CD6F4-1B23-4002-8D0D-9DEF032265BC}" dateTime="2020-12-03T13:21:06" maxSheetId="5" userName="Наталья Гудимова" r:id="rId245">
    <sheetIdMap count="4">
      <sheetId val="1"/>
      <sheetId val="2"/>
      <sheetId val="3"/>
      <sheetId val="4"/>
    </sheetIdMap>
  </header>
  <header guid="{D8E6948D-F1B9-4C92-BEBE-AA4E5DF53DAD}" dateTime="2020-12-03T13:21:32" maxSheetId="5" userName="Наталья Гудимова" r:id="rId246" minRId="6612">
    <sheetIdMap count="4">
      <sheetId val="1"/>
      <sheetId val="2"/>
      <sheetId val="3"/>
      <sheetId val="4"/>
    </sheetIdMap>
  </header>
  <header guid="{A0CAEA51-B2B0-4E56-972E-F6C7DC69B680}" dateTime="2020-12-03T14:05:38" maxSheetId="5" userName="Наталья Гудимова" r:id="rId247" minRId="6619" maxRId="6627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I135:I136">
    <dxf>
      <fill>
        <patternFill patternType="none">
          <bgColor auto="1"/>
        </patternFill>
      </fill>
    </dxf>
  </rfmt>
  <rfmt sheetId="2" sqref="I140">
    <dxf>
      <fill>
        <patternFill patternType="none">
          <bgColor auto="1"/>
        </patternFill>
      </fill>
    </dxf>
  </rfmt>
  <rrc rId="5020" sId="2" ref="A3:XFD3" action="insertRow">
    <undo index="0" exp="area" ref3D="1" dr="$A$4:$XFD$6" dn="Заголовки_для_печати" sId="2"/>
    <undo index="0" exp="area" ref3D="1" dr="$A$4:$XFD$6" dn="Z_5BFBE340_7A77_4A81_BD8D_F4A5E4682C7D_.wvu.PrintTitle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0" exp="area" ref3D="1" dr="$A$4:$XFD$6" dn="Z_59B1F92E_3080_4B3C_AB43_7CBA0A8FFB6D_.wvu.PrintTitle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1:$XFD$101" dn="Z_10B69522_62AE_4313_859A_9E4F497E803C_.wvu.Rows" sId="2"/>
    <undo index="2" exp="area" ref3D="1" dr="$A$93:$XFD$97" dn="Z_10B69522_62AE_4313_859A_9E4F497E803C_.wvu.Rows" sId="2"/>
    <undo index="0" exp="area" ref3D="1" dr="$A$4:$XFD$6" dn="Z_10B69522_62AE_4313_859A_9E4F497E803C_.wvu.PrintTitle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021" sId="2">
    <nc r="L4" t="inlineStr">
      <is>
        <t>рублях</t>
      </is>
    </nc>
  </rcc>
  <rfmt sheetId="2" sqref="L4">
    <dxf>
      <alignment horizontal="right" readingOrder="0"/>
    </dxf>
  </rfmt>
  <rcc rId="5022" sId="2">
    <oc r="G5" t="inlineStr">
      <is>
        <t>Прогноз доходов  бюджета МОГО "Инта"  на 2019г. (текущий финансовый год)</t>
      </is>
    </oc>
    <nc r="G5" t="inlineStr">
      <is>
        <t>Прогноз доходов  бюджета МОГО "Инта"  на 2020г. (текущий финансовый год)</t>
      </is>
    </nc>
  </rcc>
  <rcc rId="5023" sId="2">
    <oc r="H5" t="inlineStr">
      <is>
        <t>Кассовые поступления в текущем финансовом году (по состоянию на "01" ноября 2019г.</t>
      </is>
    </oc>
    <nc r="H5" t="inlineStr">
      <is>
        <t>Кассовые поступления в текущем финансовом году (по состоянию на "01" ноября 2020г.)</t>
      </is>
    </nc>
  </rcc>
  <rcc rId="5024" sId="2">
    <oc r="I5" t="inlineStr">
      <is>
        <t>Оценка исполнения 2019г. (текущий финансовый год)</t>
      </is>
    </oc>
    <nc r="I5" t="inlineStr">
      <is>
        <t>Оценка исполнения 2020г. (текущий финансовый год)</t>
      </is>
    </nc>
  </rcc>
  <rcc rId="5025" sId="2">
    <oc r="J6" t="inlineStr">
      <is>
        <t>на 2020г. (очередной финансовый год)</t>
      </is>
    </oc>
    <nc r="J6" t="inlineStr">
      <is>
        <t>на 2021г. (очередной финансовый год)</t>
      </is>
    </nc>
  </rcc>
  <rcc rId="5026" sId="2">
    <oc r="K6" t="inlineStr">
      <is>
        <t>на 2021г. (первый год планового периода)</t>
      </is>
    </oc>
    <nc r="K6" t="inlineStr">
      <is>
        <t>на 2022г. (первый год планового периода)</t>
      </is>
    </nc>
  </rcc>
  <rcc rId="5027" sId="2">
    <oc r="L6" t="inlineStr">
      <is>
        <t>на 2022г. (второй год планового периода)</t>
      </is>
    </oc>
    <nc r="L6" t="inlineStr">
      <is>
        <t>на 2023г. (второй год планового периода)</t>
      </is>
    </nc>
  </rcc>
  <rcc rId="5028" sId="2" numFmtId="4">
    <oc r="G12">
      <v>129390</v>
    </oc>
    <nc r="G12">
      <v>116850000</v>
    </nc>
  </rcc>
  <rcc rId="5029" sId="2" numFmtId="4">
    <oc r="G13">
      <v>310</v>
    </oc>
    <nc r="G13">
      <v>300000</v>
    </nc>
  </rcc>
  <rcc rId="5030" sId="2" numFmtId="4">
    <oc r="G14">
      <v>300</v>
    </oc>
    <nc r="G14">
      <v>250000</v>
    </nc>
  </rcc>
  <rcc rId="5031" sId="2" numFmtId="4">
    <oc r="G17">
      <v>1680</v>
    </oc>
    <nc r="G17">
      <v>3120000</v>
    </nc>
  </rcc>
  <rcc rId="5032" sId="2" numFmtId="4">
    <oc r="G18">
      <v>20</v>
    </oc>
    <nc r="G18">
      <v>16100</v>
    </nc>
  </rcc>
  <rcc rId="5033" sId="2" numFmtId="4">
    <oc r="G19">
      <v>3060</v>
    </oc>
    <nc r="G19">
      <v>4063900</v>
    </nc>
  </rcc>
  <rcc rId="5034" sId="2" numFmtId="4">
    <oc r="G20">
      <v>-260</v>
    </oc>
    <nc r="G20">
      <v>-400000</v>
    </nc>
  </rcc>
  <rcc rId="5035" sId="2" numFmtId="4">
    <oc r="G24">
      <v>13550</v>
    </oc>
    <nc r="G24">
      <v>9660000</v>
    </nc>
  </rcc>
  <rcc rId="5036" sId="2" numFmtId="4">
    <oc r="G26">
      <v>7450</v>
    </oc>
    <nc r="G26">
      <v>3190000</v>
    </nc>
  </rcc>
  <rcc rId="5037" sId="2" numFmtId="4">
    <oc r="G28">
      <v>25000</v>
    </oc>
    <nc r="G28">
      <v>18535000</v>
    </nc>
  </rcc>
  <rcc rId="5038" sId="2" numFmtId="4">
    <oc r="G31">
      <v>100</v>
    </oc>
    <nc r="G31">
      <v>10000</v>
    </nc>
  </rcc>
  <rcc rId="5039" sId="2" numFmtId="4">
    <oc r="G33">
      <v>1400</v>
    </oc>
    <nc r="G33">
      <v>860000</v>
    </nc>
  </rcc>
  <rcc rId="5040" sId="2" numFmtId="4">
    <oc r="G36">
      <v>5200</v>
    </oc>
    <nc r="G36">
      <v>6090000</v>
    </nc>
  </rcc>
  <rcc rId="5041" sId="2" numFmtId="4">
    <oc r="G39">
      <v>2000</v>
    </oc>
    <nc r="G39">
      <v>2180000</v>
    </nc>
  </rcc>
  <rcc rId="5042" sId="2" numFmtId="4">
    <oc r="G41">
      <v>800</v>
    </oc>
    <nc r="G41">
      <v>810000</v>
    </nc>
  </rcc>
  <rcc rId="5043" sId="2" numFmtId="4">
    <oc r="G44">
      <v>5000</v>
    </oc>
    <nc r="G44">
      <v>6300000</v>
    </nc>
  </rcc>
  <rcc rId="5044" sId="2" numFmtId="4">
    <oc r="G47">
      <v>50</v>
    </oc>
    <nc r="G47">
      <v>40000</v>
    </nc>
  </rcc>
  <rcc rId="5045" sId="2" numFmtId="4">
    <oc r="G50">
      <v>270</v>
    </oc>
    <nc r="G50">
      <v>0</v>
    </nc>
  </rcc>
  <rcc rId="5046" sId="2" numFmtId="4">
    <oc r="G52">
      <v>5900</v>
    </oc>
    <nc r="G52">
      <v>6100000</v>
    </nc>
  </rcc>
  <rcc rId="5047" sId="2" numFmtId="4">
    <oc r="G53">
      <v>132</v>
    </oc>
    <nc r="G53">
      <v>138000</v>
    </nc>
  </rcc>
  <rcc rId="5048" sId="2" numFmtId="4">
    <oc r="G55">
      <v>23100</v>
    </oc>
    <nc r="G55">
      <v>16300000</v>
    </nc>
  </rcc>
  <rcc rId="5049" sId="2" numFmtId="4">
    <oc r="G58">
      <v>300</v>
    </oc>
    <nc r="G58">
      <v>100000</v>
    </nc>
  </rcc>
  <rcc rId="5050" sId="2" numFmtId="4">
    <oc r="G61">
      <v>7040</v>
    </oc>
    <nc r="G61">
      <v>8200000</v>
    </nc>
  </rcc>
  <rcc rId="5051" sId="2" numFmtId="4">
    <oc r="G65">
      <v>120</v>
    </oc>
    <nc r="G65">
      <v>192000</v>
    </nc>
  </rcc>
  <rcc rId="5052" sId="2" numFmtId="4">
    <oc r="G66">
      <v>300</v>
    </oc>
    <nc r="G66">
      <v>70000</v>
    </nc>
  </rcc>
  <rcc rId="5053" sId="2" numFmtId="4">
    <oc r="G67">
      <v>0.1</v>
    </oc>
    <nc r="G67">
      <v>2000</v>
    </nc>
  </rcc>
  <rcc rId="5054" sId="2" numFmtId="4">
    <oc r="G64">
      <v>1529.9</v>
    </oc>
    <nc r="G64">
      <v>423000</v>
    </nc>
  </rcc>
  <rcc rId="5055" sId="2" numFmtId="4">
    <oc r="G71">
      <v>50</v>
    </oc>
    <nc r="G71">
      <v>15000</v>
    </nc>
  </rcc>
  <rcc rId="5056" sId="2" numFmtId="4">
    <oc r="G74">
      <v>5650</v>
    </oc>
    <nc r="G74">
      <v>8235000</v>
    </nc>
  </rcc>
  <rcc rId="5057" sId="2" numFmtId="4">
    <oc r="G77">
      <v>10000</v>
    </oc>
    <nc r="G77">
      <v>8500000</v>
    </nc>
  </rcc>
  <rcc rId="5058" sId="2" numFmtId="4">
    <oc r="G80">
      <v>540</v>
    </oc>
    <nc r="G80">
      <v>390000</v>
    </nc>
  </rcc>
  <rcc rId="5059" sId="2">
    <oc r="C82" t="inlineStr">
      <is>
        <t>000 1 16 03000 00 0000 140</t>
      </is>
    </oc>
    <nc r="C82" t="inlineStr">
      <is>
        <t>000 1 16 01000 01 0000 140</t>
      </is>
    </nc>
  </rcc>
  <rfmt sheetId="2" s="1" sqref="D83" start="0" length="0">
    <dxf>
      <font>
        <b/>
        <sz val="10"/>
        <color rgb="FF000000"/>
        <name val="Arial"/>
        <scheme val="none"/>
      </font>
      <numFmt numFmtId="0" formatCode="General"/>
      <fill>
        <patternFill patternType="solid">
          <bgColor rgb="FFF1F5F9"/>
        </patternFill>
      </fill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fmt sheetId="2" s="1" sqref="D83" start="0" length="0">
    <dxf>
      <font>
        <b val="0"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D82" start="0" length="0">
    <dxf>
      <font>
        <b/>
        <i val="0"/>
        <sz val="10"/>
        <color rgb="FF000000"/>
        <name val="Arial"/>
        <scheme val="none"/>
      </font>
      <numFmt numFmtId="0" formatCode="General"/>
      <fill>
        <patternFill patternType="solid">
          <bgColor rgb="FFF1F5F9"/>
        </patternFill>
      </fill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060" sId="2" odxf="1" s="1" dxf="1">
    <oc r="D82" t="inlineStr">
      <is>
        <t>Денежные взыскания (штрафы) за нарушение законодательства о налогах и сборах</t>
      </is>
    </oc>
    <nc r="D82" t="inlineStr">
      <is>
        <t>Административные штрафы, установленные Кодексом Российской Федерации об административных правонарушениях</t>
      </is>
    </nc>
    <ndxf>
      <font>
        <b val="0"/>
        <i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D83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061" sId="2" odxf="1" s="1" dxf="1">
    <oc r="D83" t="inlineStr">
      <is>
        <t>Денежные взыскания (штрафы) за нарушение законодательства о налогах и сборах, предусмотренные статьей 116, 118, статьей 119, пунктами 1 и 2 статьи 120, статьями 125, 126, 128, 129, 132, 133, 134, 135 , Налогового кодекса Российской Федерации</t>
      </is>
    </oc>
    <nc r="D83" t="inlineStr">
      <is>
  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C83" start="0" length="0">
    <dxf>
      <font>
        <sz val="10"/>
        <color rgb="FF000000"/>
        <name val="Arial Cyr"/>
        <scheme val="none"/>
      </font>
      <alignment horizontal="center" wrapText="0" shrinkToFit="1" readingOrder="0"/>
      <border outline="0">
        <left style="thin">
          <color rgb="FFBFBFBF"/>
        </left>
        <right style="thin">
          <color rgb="FFD9D9D9"/>
        </right>
        <top/>
        <bottom style="thin">
          <color rgb="FFD9D9D9"/>
        </bottom>
      </border>
    </dxf>
  </rfmt>
  <rfmt sheetId="2" s="1" sqref="C83" start="0" length="0">
    <dxf>
      <font>
        <sz val="10"/>
        <color auto="1"/>
        <name val="Times New Roman"/>
        <scheme val="none"/>
      </font>
      <alignment horizontal="general" wrapText="1" shrinkToFi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2" sId="2">
    <oc r="C83" t="inlineStr">
      <is>
        <t>182 1 16 03010 01 0000 140</t>
      </is>
    </oc>
    <nc r="C83" t="inlineStr">
      <is>
        <t>875 1 16 01053 01 0035 140</t>
      </is>
    </nc>
  </rcc>
  <rfmt sheetId="2" xfDxf="1" sqref="E83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83">
    <dxf>
      <alignment wrapText="1" readingOrder="0"/>
    </dxf>
  </rfmt>
  <rcc rId="5063" sId="2">
    <oc r="E83" t="inlineStr">
      <is>
        <t>Федеральная налоговая служба</t>
      </is>
    </oc>
    <nc r="E83" t="inlineStr">
      <is>
        <t>Министерство образования, науки и молодежной политики Республики Коми</t>
      </is>
    </nc>
  </rcc>
  <rcc rId="5064" sId="2">
    <oc r="D84" t="inlineStr">
      <is>
    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    </is>
    </oc>
    <nc r="D84" t="inlineStr">
      <is>
  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  </is>
    </nc>
  </rcc>
  <rcc rId="5065" sId="2">
    <oc r="C84" t="inlineStr">
      <is>
        <t>182 1 16 03030 01 0000 140</t>
      </is>
    </oc>
    <nc r="C84" t="inlineStr">
      <is>
        <t>890 1 16 01053 01 9000 140</t>
      </is>
    </nc>
  </rcc>
  <rfmt sheetId="2" xfDxf="1" sqref="E84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6" sId="2" odxf="1" dxf="1">
    <oc r="E84" t="inlineStr">
      <is>
        <t>Федеральная налоговая служба</t>
      </is>
    </oc>
    <nc r="E84" t="inlineStr">
      <is>
        <t>Министерство юстиции Республики Коми</t>
      </is>
    </nc>
    <ndxf>
      <alignment wrapText="1" readingOrder="0"/>
    </ndxf>
  </rcc>
  <rcc rId="5067" sId="2" numFmtId="4">
    <oc r="G83">
      <v>35</v>
    </oc>
    <nc r="G83">
      <v>1400</v>
    </nc>
  </rcc>
  <rcc rId="5068" sId="2" numFmtId="4">
    <oc r="G84">
      <v>15</v>
    </oc>
    <nc r="G84">
      <v>600</v>
    </nc>
  </rcc>
  <rrc rId="5069" sId="2" ref="A85:XFD8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2:$XFD$102" dn="Z_10B69522_62AE_4313_859A_9E4F497E803C_.wvu.Rows" sId="2"/>
    <undo index="2" exp="area" ref3D="1" dr="$A$94:$XFD$9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070" sId="2" ref="A85:XFD8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3:$XFD$103" dn="Z_10B69522_62AE_4313_859A_9E4F497E803C_.wvu.Rows" sId="2"/>
    <undo index="2" exp="area" ref3D="1" dr="$A$95:$XFD$99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071" sId="2" ref="A85:XFD86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4:$XFD$104" dn="Z_10B69522_62AE_4313_859A_9E4F497E803C_.wvu.Rows" sId="2"/>
    <undo index="2" exp="area" ref3D="1" dr="$A$96:$XFD$100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072" sId="2">
    <oc r="G82">
      <f>G83+G84</f>
    </oc>
    <nc r="G82">
      <f>G83+G84+G85+G86+G87+G88</f>
    </nc>
  </rcc>
  <rcc rId="5073" sId="2">
    <nc r="C85" t="inlineStr">
      <is>
        <t>890 1 16 01053 01 9000 140</t>
      </is>
    </nc>
  </rcc>
  <rcc rId="5074" sId="2">
    <nc r="C86" t="inlineStr">
      <is>
        <t>890 1 16 01053 01 9000 140</t>
      </is>
    </nc>
  </rcc>
  <rcc rId="5075" sId="2">
    <nc r="C87" t="inlineStr">
      <is>
        <t>890 1 16 01053 01 9000 140</t>
      </is>
    </nc>
  </rcc>
  <rcc rId="5076" sId="2">
    <nc r="C88" t="inlineStr">
      <is>
        <t>890 1 16 01053 01 9000 140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Лист1!$C$1:$L$155</formula>
    <oldFormula>Лист1!$C$1:$L$155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60" sId="2" numFmtId="4">
    <oc r="G128">
      <v>4413.43</v>
    </oc>
    <nc r="G128">
      <v>10127874</v>
    </nc>
  </rcc>
  <rcc rId="5261" sId="2" numFmtId="4">
    <oc r="G129">
      <v>7991.4</v>
    </oc>
    <nc r="G129">
      <v>14063100</v>
    </nc>
  </rcc>
  <rrc rId="5262" sId="2" ref="A131:XFD131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263" sId="2">
    <nc r="E131" t="inlineStr">
      <is>
        <t xml:space="preserve"> Администрация муниципального образования городского округа "Инта"</t>
      </is>
    </nc>
  </rcc>
  <rfmt sheetId="2" s="1" sqref="D131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64" sId="2" odxf="1" s="1" dxf="1">
    <nc r="D131" t="inlineStr">
      <is>
        <t>Субвенции бюджетам городских округов на проведение Всероссийской переписи населения 2020 года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5" sId="2" numFmtId="4">
    <oc r="G130">
      <v>355.7</v>
    </oc>
    <nc r="G130">
      <v>47500</v>
    </nc>
  </rcc>
  <rcc rId="5266" sId="2" numFmtId="4">
    <nc r="G131">
      <v>555774.1</v>
    </nc>
  </rcc>
  <rcc rId="5267" sId="2" numFmtId="4">
    <oc r="G132">
      <v>621021.19999999995</v>
    </oc>
    <nc r="G132">
      <v>593336200</v>
    </nc>
  </rcc>
  <rcc rId="5268" sId="2">
    <nc r="C131" t="inlineStr">
      <is>
        <t>923 2 02 35469 04 0000 151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Лист1!$C$1:$L$144</formula>
    <oldFormula>Лист1!$C$1:$L$144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5" sId="2" odxf="1" dxf="1">
    <oc r="E134" t="inlineStr">
      <is>
        <t xml:space="preserve"> Администрация муниципального образования городского округа "Инта"</t>
      </is>
    </oc>
    <nc r="E134" t="inlineStr">
      <is>
        <t>Отдел образования администрации муниципального образования городского округа "Инта"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2" s="1" sqref="D134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76" sId="2" odxf="1" s="1" dxf="1">
    <oc r="D134" t="inlineStr">
      <is>
        <t>Прочие межбюджетные трансферты, передаваемые бюджетам городских округов</t>
      </is>
    </oc>
    <nc r="D134" t="inlineStr">
      <is>
    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7" sId="2" numFmtId="4">
    <oc r="G134">
      <v>14000</v>
    </oc>
    <nc r="G134">
      <v>6054300</v>
    </nc>
  </rcc>
  <rcc rId="5278" sId="2">
    <oc r="C120" t="inlineStr">
      <is>
        <t>000 2 02 20000 00 0000 151</t>
      </is>
    </oc>
    <nc r="C120" t="inlineStr">
      <is>
        <t>000 2 02 20000 00 0000 150</t>
      </is>
    </nc>
  </rcc>
  <rcc rId="5279" sId="2">
    <oc r="C121" t="inlineStr">
      <is>
        <t>975 2 02 25027 04 0000 151</t>
      </is>
    </oc>
    <nc r="C121" t="inlineStr">
      <is>
        <t>975 2 02 25027 04 0000 150</t>
      </is>
    </nc>
  </rcc>
  <rcc rId="5280" sId="2">
    <oc r="C122" t="inlineStr">
      <is>
        <t>956 02 25467 04 0000 151</t>
      </is>
    </oc>
    <nc r="C122" t="inlineStr">
      <is>
        <t>956 02 25467 04 0000 150</t>
      </is>
    </nc>
  </rcc>
  <rcc rId="5281" sId="2">
    <oc r="C123" t="inlineStr">
      <is>
        <t>956 02 25519 04 0000 151</t>
      </is>
    </oc>
    <nc r="C123" t="inlineStr">
      <is>
        <t>956 02 25519 04 0000 150</t>
      </is>
    </nc>
  </rcc>
  <rcc rId="5282" sId="2">
    <oc r="C124" t="inlineStr">
      <is>
        <t>923 02 25527 04 0000 151</t>
      </is>
    </oc>
    <nc r="C124" t="inlineStr">
      <is>
        <t>923 02 25527 04 0000 150</t>
      </is>
    </nc>
  </rcc>
  <rcc rId="5283" sId="2">
    <oc r="C125" t="inlineStr">
      <is>
        <t>923 2 02 25555 04 0000 151</t>
      </is>
    </oc>
    <nc r="C125" t="inlineStr">
      <is>
        <t>923 2 02 25555 04 0000 150</t>
      </is>
    </nc>
  </rcc>
  <rcc rId="5284" sId="2">
    <oc r="C126" t="inlineStr">
      <is>
        <t>000 2 02 29999 04 0000 151</t>
      </is>
    </oc>
    <nc r="C126" t="inlineStr">
      <is>
        <t>000 2 02 29999 04 0000 150</t>
      </is>
    </nc>
  </rcc>
  <rcc rId="5285" sId="2">
    <oc r="C127" t="inlineStr">
      <is>
        <t>000 2 02 30000 00 0000 151</t>
      </is>
    </oc>
    <nc r="C127" t="inlineStr">
      <is>
        <t>000 2 02 30000 00 0000 150</t>
      </is>
    </nc>
  </rcc>
  <rcc rId="5286" sId="2">
    <oc r="C128" t="inlineStr">
      <is>
        <t>000 2 02 30024 04 0000 151</t>
      </is>
    </oc>
    <nc r="C128" t="inlineStr">
      <is>
        <t>000 2 02 30024 04 0000 150</t>
      </is>
    </nc>
  </rcc>
  <rcc rId="5287" sId="2">
    <oc r="C129" t="inlineStr">
      <is>
        <t>975 2 02 30029 04 0000 151</t>
      </is>
    </oc>
    <nc r="C129" t="inlineStr">
      <is>
        <t>975 2 02 30029 04 0000 150</t>
      </is>
    </nc>
  </rcc>
  <rcc rId="5288" sId="2">
    <oc r="C130" t="inlineStr">
      <is>
        <t>923 2 02 35120 04 0000 151</t>
      </is>
    </oc>
    <nc r="C130" t="inlineStr">
      <is>
        <t>923 2 02 35120 04 0000 150</t>
      </is>
    </nc>
  </rcc>
  <rcc rId="5289" sId="2">
    <oc r="C131" t="inlineStr">
      <is>
        <t>923 2 02 35469 04 0000 151</t>
      </is>
    </oc>
    <nc r="C131" t="inlineStr">
      <is>
        <t>923 2 02 35469 04 0000 150</t>
      </is>
    </nc>
  </rcc>
  <rcc rId="5290" sId="2">
    <oc r="C132" t="inlineStr">
      <is>
        <t>975 2 02 39999 04 0000 151</t>
      </is>
    </oc>
    <nc r="C132" t="inlineStr">
      <is>
        <t>975 2 02 39999 04 0000 150</t>
      </is>
    </nc>
  </rcc>
  <rcc rId="5291" sId="2">
    <oc r="C133" t="inlineStr">
      <is>
        <t>000 2 02 40000 00 0000 151</t>
      </is>
    </oc>
    <nc r="C133" t="inlineStr">
      <is>
        <t>000 2 02 40000 00 0000 150</t>
      </is>
    </nc>
  </rcc>
  <rcc rId="5292" sId="2">
    <oc r="C134" t="inlineStr">
      <is>
        <t>923 2 02 49999 04 0000 151</t>
      </is>
    </oc>
    <nc r="C134" t="inlineStr">
      <is>
        <t>975 2 02 45303 04 0000 150</t>
      </is>
    </nc>
  </rcc>
  <rcc rId="5293" sId="2">
    <oc r="C135" t="inlineStr">
      <is>
        <t>000 2 07 00000 00 0000 180</t>
      </is>
    </oc>
    <nc r="C135" t="inlineStr">
      <is>
        <t>000 2 07 00000 00 0000 150</t>
      </is>
    </nc>
  </rcc>
  <rcc rId="5294" sId="2">
    <oc r="C136" t="inlineStr">
      <is>
        <t>956 2 07 04000 04 0000 180</t>
      </is>
    </oc>
    <nc r="C136" t="inlineStr">
      <is>
        <t>956 2 07 04000 04 0000 150</t>
      </is>
    </nc>
  </rcc>
  <rcc rId="5295" sId="2">
    <oc r="C137" t="inlineStr">
      <is>
        <t>000 2 18 00000 00 0000 180</t>
      </is>
    </oc>
    <nc r="C137" t="inlineStr">
      <is>
        <t>000 2 18 00000 00 0000 150</t>
      </is>
    </nc>
  </rcc>
  <rcc rId="5296" sId="2">
    <oc r="C138" t="inlineStr">
      <is>
        <t>956 2 18 04010 04 0000 180</t>
      </is>
    </oc>
    <nc r="C138" t="inlineStr">
      <is>
        <t>956 2 18 04010 04 0000 150</t>
      </is>
    </nc>
  </rcc>
  <rcc rId="5297" sId="2">
    <oc r="C139" t="inlineStr">
      <is>
        <t>000 2 19 00000 00 0000 180</t>
      </is>
    </oc>
    <nc r="C139" t="inlineStr">
      <is>
        <t>000 2 19 00000 00 0000 150</t>
      </is>
    </nc>
  </rcc>
  <rcc rId="5298" sId="2">
    <oc r="C140" t="inlineStr">
      <is>
        <t>000 2 19 00000 04 0000 151</t>
      </is>
    </oc>
    <nc r="C140" t="inlineStr">
      <is>
        <t>000 2 19 00000 04 0000 150</t>
      </is>
    </nc>
  </rcc>
  <rcc rId="5299" sId="2">
    <oc r="C141" t="inlineStr">
      <is>
        <t>923 2 19 25027 04 0000 151</t>
      </is>
    </oc>
    <nc r="C141" t="inlineStr">
      <is>
        <t>923 2 19 25027 04 0000 150</t>
      </is>
    </nc>
  </rcc>
  <rcc rId="5300" sId="2">
    <oc r="C142" t="inlineStr">
      <is>
        <t>923 2 19 35120 04 0000 151</t>
      </is>
    </oc>
    <nc r="C142" t="inlineStr">
      <is>
        <t>923 2 19 35120 04 0000 150</t>
      </is>
    </nc>
  </rcc>
  <rcc rId="5301" sId="2">
    <oc r="C143" t="inlineStr">
      <is>
        <t>923 2 19 45156 04 0000 151</t>
      </is>
    </oc>
    <nc r="C143" t="inlineStr">
      <is>
        <t>923 2 19 45156 04 0000 150</t>
      </is>
    </nc>
  </rcc>
  <rcc rId="5302" sId="2">
    <oc r="C144" t="inlineStr">
      <is>
        <t>000 2 19 60010 04 0000 151</t>
      </is>
    </oc>
    <nc r="C144" t="inlineStr">
      <is>
        <t>000 2 19 60010 04 0000 150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Лист1!$C$1:$L$144</formula>
    <oldFormula>Лист1!$C$1:$L$144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9" sId="2">
    <oc r="C136" t="inlineStr">
      <is>
        <t>956 2 07 04000 04 0000 150</t>
      </is>
    </oc>
    <nc r="C136" t="inlineStr">
      <is>
        <t>956 2 07 04020 04 0000 150</t>
      </is>
    </nc>
  </rcc>
  <rfmt sheetId="2" s="1" sqref="D136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310" sId="2" odxf="1" s="1" dxf="1">
    <oc r="D136" t="inlineStr">
      <is>
        <t>Прочие безвозмездные поступления в бюджеты городских округов</t>
      </is>
    </oc>
    <nc r="D136" t="inlineStr">
      <is>
        <t>Поступления от денежных пожертвований, предоставляемых физическими лицами получателям средств бюджетов городских округов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1" sId="2">
    <oc r="E136" t="inlineStr">
      <is>
        <t xml:space="preserve">Отдел культуры администрации муниципального образования городского округа "Инта" </t>
      </is>
    </oc>
    <nc r="E136" t="inlineStr">
      <is>
        <t xml:space="preserve"> Администрация муниципального образования городского округа "Инта"                                              Отдел культуры администрации муниципального образования городского округа "Инта"                Отдел образования администрации муниципального образования городского округа "Инта"</t>
      </is>
    </nc>
  </rcc>
  <rcc rId="5312" sId="2" numFmtId="4">
    <oc r="G136">
      <v>4.3</v>
    </oc>
    <nc r="G136">
      <v>32500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Лист1!$C$1:$L$144</formula>
    <oldFormula>Лист1!$C$1:$L$144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9" sId="2">
    <oc r="G113">
      <f>G115+G120+G127+G133+G135+G137+G139</f>
    </oc>
    <nc r="G113">
      <f>G115+G120+G127+G133+G135</f>
    </nc>
  </rcc>
  <rcc rId="5320" sId="2" numFmtId="4">
    <oc r="G136">
      <v>32500</v>
    </oc>
    <nc r="G136">
      <v>32250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1" sId="2" numFmtId="4">
    <oc r="H12">
      <v>102666.4</v>
    </oc>
    <nc r="H12">
      <v>104415857.26000001</v>
    </nc>
  </rcc>
  <rcc rId="5322" sId="2" numFmtId="4">
    <oc r="H13">
      <v>348.24</v>
    </oc>
    <nc r="H13">
      <v>208429.56</v>
    </nc>
  </rcc>
  <rcc rId="5323" sId="2" numFmtId="4">
    <oc r="H14">
      <v>123.65</v>
    </oc>
    <nc r="H14">
      <v>242086.83</v>
    </nc>
  </rcc>
  <rcc rId="5324" sId="2" numFmtId="4">
    <oc r="H17">
      <v>1755.25</v>
    </oc>
    <nc r="H17">
      <v>2337150.12</v>
    </nc>
  </rcc>
  <rcc rId="5325" sId="2" numFmtId="4">
    <oc r="H18">
      <v>16.29</v>
    </oc>
    <nc r="H18">
      <v>16434.23</v>
    </nc>
  </rcc>
  <rcc rId="5326" sId="2" numFmtId="4">
    <oc r="H19">
      <v>2604.39</v>
    </oc>
    <nc r="H19">
      <v>3144990.2</v>
    </nc>
  </rcc>
  <rcc rId="5327" sId="2" numFmtId="4">
    <oc r="H20">
      <v>-396.48</v>
    </oc>
    <nc r="H20">
      <v>-419645.37</v>
    </nc>
  </rcc>
  <rcc rId="5328" sId="2" numFmtId="4">
    <oc r="H24">
      <v>13022.35</v>
    </oc>
    <nc r="H24">
      <v>11878470.49</v>
    </nc>
  </rcc>
  <rcc rId="5329" sId="2" numFmtId="4">
    <oc r="H26">
      <v>6260.8</v>
    </oc>
    <nc r="H26">
      <v>2940762.11</v>
    </nc>
  </rcc>
  <rcc rId="5330" sId="2" numFmtId="4">
    <oc r="H28">
      <v>22702.19</v>
    </oc>
    <nc r="H28">
      <v>19165782.440000001</v>
    </nc>
  </rcc>
  <rcc rId="5331" sId="2" numFmtId="4">
    <oc r="H29">
      <v>0.19</v>
    </oc>
    <nc r="H29">
      <v>0</v>
    </nc>
  </rcc>
  <rcc rId="5332" sId="2" numFmtId="4">
    <oc r="H31">
      <v>63.68</v>
    </oc>
    <nc r="H31">
      <v>7441.38</v>
    </nc>
  </rcc>
  <rcc rId="5333" sId="2" numFmtId="4">
    <oc r="H33">
      <v>812.56</v>
    </oc>
    <nc r="H33">
      <v>460860.96</v>
    </nc>
  </rcc>
  <rcc rId="5334" sId="2" numFmtId="4">
    <oc r="H36">
      <v>2280.89</v>
    </oc>
    <nc r="H36">
      <v>2567832.77</v>
    </nc>
  </rcc>
  <rcc rId="5335" sId="2" numFmtId="4">
    <oc r="H39">
      <v>2045.32</v>
    </oc>
    <nc r="H39">
      <v>2202160.08</v>
    </nc>
  </rcc>
  <rcc rId="5336" sId="2" numFmtId="4">
    <oc r="H41">
      <v>293.43</v>
    </oc>
    <nc r="H41">
      <v>365181.47</v>
    </nc>
  </rcc>
  <rcc rId="5337" sId="2" numFmtId="4">
    <oc r="H44">
      <v>4235.0600000000004</v>
    </oc>
    <nc r="H44">
      <v>6503400.4100000001</v>
    </nc>
  </rcc>
  <rcc rId="5338" sId="2" numFmtId="4">
    <oc r="H47">
      <v>40</v>
    </oc>
    <nc r="H47">
      <v>30400</v>
    </nc>
  </rcc>
  <rfmt sheetId="2" sqref="C46" start="0" length="0">
    <dxf>
      <font>
        <i val="0"/>
        <sz val="10"/>
        <color auto="1"/>
        <name val="Times New Roman"/>
        <scheme val="none"/>
      </font>
    </dxf>
  </rfmt>
  <rfmt sheetId="2" sqref="D46" start="0" length="0">
    <dxf>
      <font>
        <i val="0"/>
        <sz val="10"/>
        <color auto="1"/>
        <name val="Times New Roman"/>
        <scheme val="none"/>
      </font>
      <numFmt numFmtId="164" formatCode="?"/>
    </dxf>
  </rfmt>
  <rcc rId="5339" sId="2">
    <oc r="G45">
      <f>G46</f>
    </oc>
    <nc r="G45">
      <f>G46+G47</f>
    </nc>
  </rcc>
  <rcc rId="5340" sId="2">
    <oc r="H45">
      <f>H46</f>
    </oc>
    <nc r="H45">
      <f>H46+H47</f>
    </nc>
  </rcc>
  <rcc rId="5341" sId="2">
    <oc r="I45">
      <f>I46</f>
    </oc>
    <nc r="I45">
      <f>I46+I47</f>
    </nc>
  </rcc>
  <rcc rId="5342" sId="2">
    <oc r="J45">
      <f>J46</f>
    </oc>
    <nc r="J45">
      <f>J46+J47</f>
    </nc>
  </rcc>
  <rcc rId="5343" sId="2">
    <oc r="K45">
      <f>K46</f>
    </oc>
    <nc r="K45">
      <f>K46+K47</f>
    </nc>
  </rcc>
  <rcc rId="5344" sId="2">
    <oc r="L45">
      <f>L46</f>
    </oc>
    <nc r="L45">
      <f>L46+L47</f>
    </nc>
  </rcc>
  <rcc rId="5345" sId="2" numFmtId="4">
    <oc r="G46">
      <f>G47</f>
    </oc>
    <nc r="G46">
      <v>0</v>
    </nc>
  </rcc>
  <rcc rId="5346" sId="2" numFmtId="4">
    <oc r="H46">
      <f>H47</f>
    </oc>
    <nc r="H46">
      <v>10000</v>
    </nc>
  </rcc>
  <rcc rId="5347" sId="2" numFmtId="4">
    <oc r="I46">
      <f>I47</f>
    </oc>
    <nc r="I46">
      <v>0</v>
    </nc>
  </rcc>
  <rcc rId="5348" sId="2" numFmtId="4">
    <oc r="J46">
      <v>50</v>
    </oc>
    <nc r="J46">
      <v>0</v>
    </nc>
  </rcc>
  <rcc rId="5349" sId="2" numFmtId="4">
    <oc r="K46">
      <v>50</v>
    </oc>
    <nc r="K46">
      <v>0</v>
    </nc>
  </rcc>
  <rcc rId="5350" sId="2" numFmtId="4">
    <oc r="L46">
      <v>50</v>
    </oc>
    <nc r="L46">
      <v>0</v>
    </nc>
  </rcc>
  <rcc rId="5351" sId="2">
    <oc r="C46" t="inlineStr">
      <is>
        <t>923 1 08 07170 01 0000 110</t>
      </is>
    </oc>
    <nc r="C46" t="inlineStr">
      <is>
        <t>823 1 08 07150 01 0000 110</t>
      </is>
    </nc>
  </rcc>
  <rfmt sheetId="2" s="1" sqref="D46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352" sId="2" odxf="1" s="1" dxf="1">
    <oc r="D46" t="inlineStr">
      <is>
    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    </is>
    </oc>
    <nc r="D46" t="inlineStr">
      <is>
        <t>Государственная пошлина за выдачу разрешения на установку рекламной конструкции</t>
      </is>
    </nc>
    <ndxf>
      <font>
        <sz val="10"/>
        <color auto="1"/>
        <name val="Times New Roman"/>
        <scheme val="none"/>
      </font>
      <numFmt numFmtId="164" formatCode="?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xfDxf="1" sqref="E46" start="0" length="0">
    <dxf>
      <font>
        <i/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53" sId="2" odxf="1" dxf="1">
    <nc r="E46" t="inlineStr">
      <is>
        <t>Администрация Главы Республики Коми</t>
      </is>
    </nc>
    <ndxf>
      <font>
        <i val="0"/>
        <sz val="10"/>
        <name val="Times New Roman"/>
        <scheme val="none"/>
      </font>
      <fill>
        <patternFill patternType="solid">
          <bgColor theme="0"/>
        </patternFill>
      </fill>
      <alignment wrapText="1" readingOrder="0"/>
    </ndxf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Лист1!$C$1:$L$144</formula>
    <oldFormula>Лист1!$C$1:$L$144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60" sId="2" numFmtId="4">
    <oc r="H50">
      <v>10</v>
    </oc>
    <nc r="H50">
      <v>0</v>
    </nc>
  </rcc>
  <rcc rId="5361" sId="2" numFmtId="4">
    <oc r="H52">
      <v>4961.54</v>
    </oc>
    <nc r="H52">
      <v>5111183.87</v>
    </nc>
  </rcc>
  <rcc rId="5362" sId="2" numFmtId="4">
    <oc r="H53">
      <v>90.39</v>
    </oc>
    <nc r="H53">
      <v>116557.74</v>
    </nc>
  </rcc>
  <rcc rId="5363" sId="2" numFmtId="4">
    <oc r="H55">
      <v>17810.669999999998</v>
    </oc>
    <nc r="H55">
      <v>15792876.1</v>
    </nc>
  </rcc>
  <rcc rId="5364" sId="2" numFmtId="4">
    <oc r="H58">
      <v>262.74</v>
    </oc>
    <nc r="H58">
      <v>121255</v>
    </nc>
  </rcc>
  <rcc rId="5365" sId="2" numFmtId="4">
    <oc r="H61">
      <v>6814.1</v>
    </oc>
    <nc r="H61">
      <v>6795504.5700000003</v>
    </nc>
  </rcc>
  <rcc rId="5366" sId="2" numFmtId="4">
    <oc r="H64">
      <v>750.7</v>
    </oc>
    <nc r="H64">
      <v>531598.27</v>
    </nc>
  </rcc>
  <rcc rId="5367" sId="2" numFmtId="4">
    <oc r="H65">
      <v>667.17</v>
    </oc>
    <nc r="H65">
      <v>217018.23</v>
    </nc>
  </rcc>
  <rcc rId="5368" sId="2" numFmtId="4">
    <oc r="H66">
      <v>293.11</v>
    </oc>
    <nc r="H66">
      <v>-2456.48</v>
    </nc>
  </rcc>
  <rcc rId="5369" sId="2" numFmtId="4">
    <oc r="H67">
      <v>0.05</v>
    </oc>
    <nc r="H67">
      <v>875.27</v>
    </nc>
  </rcc>
  <rcc rId="5370" sId="2" numFmtId="4">
    <oc r="H71">
      <v>16.48</v>
    </oc>
    <nc r="H71">
      <v>17177</v>
    </nc>
  </rcc>
  <rcc rId="5371" sId="2" numFmtId="4">
    <oc r="H74">
      <v>4709.4799999999996</v>
    </oc>
    <nc r="H74">
      <v>6097239.6399999997</v>
    </nc>
  </rcc>
  <rcc rId="5372" sId="2" odxf="1" dxf="1">
    <oc r="E74" t="inlineStr">
      <is>
        <t>Админситрация муниципального городского округа "Инта"</t>
      </is>
    </oc>
    <nc r="E74" t="inlineStr">
      <is>
        <t xml:space="preserve"> Администрация муниципального образования городского округа "Инта"                                              Отдел культуры администрации муниципального образования городского округа "Инта"                Отдел образования администрации муниципального образования городского округа "Инта"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Лист1!$C$1:$L$144</formula>
    <oldFormula>Лист1!$C$1:$L$144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9" sId="2">
    <oc r="C74" t="inlineStr">
      <is>
        <t>923 1 13 02994 04 0000 130</t>
      </is>
    </oc>
    <nc r="C74" t="inlineStr">
      <is>
        <t>000 1 13 02994 04 0000 130</t>
      </is>
    </nc>
  </rcc>
  <rcc rId="5380" sId="2" numFmtId="4">
    <oc r="H77">
      <v>7591.02</v>
    </oc>
    <nc r="H77">
      <v>7886558.1200000001</v>
    </nc>
  </rcc>
  <rcc rId="5381" sId="2" numFmtId="4">
    <oc r="H80">
      <v>530.91999999999996</v>
    </oc>
    <nc r="H80">
      <v>259088.15</v>
    </nc>
  </rcc>
  <rcc rId="5382" sId="2" numFmtId="4">
    <oc r="H83">
      <v>1.3</v>
    </oc>
    <nc r="H83">
      <v>1136.6400000000001</v>
    </nc>
  </rcc>
  <rcc rId="5383" sId="2" numFmtId="4">
    <oc r="H84">
      <v>10.47</v>
    </oc>
    <nc r="H84">
      <v>3500</v>
    </nc>
  </rcc>
  <rcc rId="5384" sId="2">
    <oc r="H81">
      <f>H82+H95</f>
    </oc>
    <nc r="H81">
      <f>H82+H95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85" sId="2" ref="A85:XFD8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386" sId="2">
    <nc r="D85" t="inlineStr">
      <is>
  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  </is>
    </nc>
  </rcc>
  <rcc rId="5387" sId="2">
    <nc r="E85" t="inlineStr">
      <is>
        <t>Министерство юстиции Республики Коми</t>
      </is>
    </nc>
  </rcc>
  <rcc rId="5388" sId="2">
    <nc r="C85" t="inlineStr">
      <is>
        <t>890 1 16 01053 01 0035 140</t>
      </is>
    </nc>
  </rcc>
  <rcc rId="5389" sId="2" numFmtId="4">
    <nc r="G85">
      <v>0</v>
    </nc>
  </rcc>
  <rcc rId="5390" sId="2" numFmtId="4">
    <nc r="H85">
      <v>2750</v>
    </nc>
  </rcc>
  <rcc rId="5391" sId="2">
    <oc r="G82">
      <f>G83+G84+G86+G87+G88+G89+G90+G91+G92+G93+G94+G95</f>
    </oc>
    <nc r="G82">
      <f>G83+G84+G86+G87+G88+G89+G90+G91+G92+G93+G94+G95+G85</f>
    </nc>
  </rcc>
  <rcc rId="5392" sId="2">
    <oc r="H82">
      <f>H83+H84</f>
    </oc>
    <nc r="H82">
      <f>H83+H84+H86+H87+H88+H89+H90+H91+H92+H93+H94+H95+H85</f>
    </nc>
  </rcc>
  <rcc rId="5393" sId="2">
    <oc r="I82">
      <f>I83+I84</f>
    </oc>
    <nc r="I82">
      <f>I83+I84+I86+I87+I88+I89+I90+I91+I92+I93+I94+I95+I85</f>
    </nc>
  </rcc>
  <rcc rId="5394" sId="2">
    <oc r="J82">
      <f>J83+J84</f>
    </oc>
    <nc r="J82">
      <f>J83+J84+J86+J87+J88+J89+J90+J91+J92+J93+J94+J95+J85</f>
    </nc>
  </rcc>
  <rcc rId="5395" sId="2">
    <oc r="K82">
      <f>K83+K84</f>
    </oc>
    <nc r="K82">
      <f>K83+K84+K86+K87+K88+K89+K90+K91+K92+K93+K94+K95+K85</f>
    </nc>
  </rcc>
  <rcc rId="5396" sId="2">
    <oc r="L82">
      <f>L83+L84</f>
    </oc>
    <nc r="L82">
      <f>L83+L84+L86+L87+L88+L89+L90+L91+L92+L93+L94+L95+L85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7" sId="2" numFmtId="4">
    <nc r="I85">
      <v>2750</v>
    </nc>
  </rcc>
  <rcc rId="5398" sId="2" numFmtId="4">
    <nc r="H86">
      <v>2500</v>
    </nc>
  </rcc>
  <rcc rId="5399" sId="2" numFmtId="4">
    <nc r="I86">
      <v>2500</v>
    </nc>
  </rcc>
  <rcc rId="5400" sId="2" numFmtId="4">
    <nc r="H87">
      <v>3250</v>
    </nc>
  </rcc>
  <rcc rId="5401" sId="2" numFmtId="4">
    <nc r="I87">
      <v>3250</v>
    </nc>
  </rcc>
  <rrc rId="5402" sId="2" ref="A88:XFD8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03" sId="2">
    <nc r="D88" t="inlineStr">
      <is>
  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  </is>
    </nc>
  </rcc>
  <rcc rId="5404" sId="2">
    <nc r="E88" t="inlineStr">
      <is>
        <t>Министерство юстиции Республики Коми</t>
      </is>
    </nc>
  </rcc>
  <rcc rId="5405" sId="2">
    <nc r="C88" t="inlineStr">
      <is>
        <t>890 1 16 01063 01 0009 140</t>
      </is>
    </nc>
  </rcc>
  <rcc rId="5406" sId="2" numFmtId="4">
    <nc r="G88">
      <v>0</v>
    </nc>
  </rcc>
  <rcc rId="5407" sId="2" numFmtId="4">
    <nc r="H88">
      <v>7555.44</v>
    </nc>
  </rcc>
  <rcc rId="5408" sId="2">
    <oc r="G82">
      <f>G83+G84+G86+G87+G89+G90+G91+G92+G93+G94+G95+G96+G85</f>
    </oc>
    <nc r="G82">
      <f>G83+G84+G86+G87+G89+G90+G91+G92+G93+G94+G95+G96+G85+G88</f>
    </nc>
  </rcc>
  <rcc rId="5409" sId="2">
    <oc r="H82">
      <f>H83+H84+H86+H87+H89+H90+H91+H92+H93+H94+H95+H96+H85</f>
    </oc>
    <nc r="H82">
      <f>H83+H84+H86+H87+H89+H90+H91+H92+H93+H94+H95+H96+H85+H88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2" numFmtId="4">
    <nc r="H89">
      <v>39528.68</v>
    </nc>
  </rcc>
  <rcc rId="5411" sId="2" numFmtId="4">
    <nc r="H90">
      <v>150</v>
    </nc>
  </rcc>
  <rrc rId="5412" sId="2" ref="A91:XFD91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13" sId="2">
    <nc r="C91" t="inlineStr">
      <is>
        <t>890 1 16 01073 01 0017 140</t>
      </is>
    </nc>
  </rcc>
  <rcc rId="5414" sId="2">
    <nc r="D91" t="inlineStr">
      <is>
    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    </is>
    </nc>
  </rcc>
  <rcc rId="5415" sId="2">
    <nc r="E91" t="inlineStr">
      <is>
        <t>Министерство юстиции Республики Коми</t>
      </is>
    </nc>
  </rcc>
  <rcc rId="5416" sId="2" numFmtId="4">
    <nc r="G91">
      <v>0</v>
    </nc>
  </rcc>
  <rcc rId="5417" sId="2" numFmtId="4">
    <nc r="H91">
      <v>150</v>
    </nc>
  </rcc>
  <rrc rId="5418" sId="2" ref="A92:XFD92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19" sId="2">
    <nc r="E92" t="inlineStr">
      <is>
        <t>Министерство юстиции Республики Коми</t>
      </is>
    </nc>
  </rcc>
  <rcc rId="5420" sId="2">
    <nc r="C92" t="inlineStr">
      <is>
        <t>890 1 16 01033 01 0037 140</t>
      </is>
    </nc>
  </rcc>
  <rfmt sheetId="2" s="1" sqref="D92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421" sId="2" odxf="1" s="1" dxf="1">
    <nc r="D92" t="inlineStr">
      <is>
    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22" sId="2" numFmtId="4">
    <nc r="G92">
      <v>0</v>
    </nc>
  </rcc>
  <rcc rId="5423" sId="2" numFmtId="4">
    <nc r="H92">
      <v>6000</v>
    </nc>
  </rcc>
  <rrc rId="5424" sId="2" ref="A93:XFD93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25" sId="2">
    <nc r="E93" t="inlineStr">
      <is>
        <t>Министерство юстиции Республики Коми</t>
      </is>
    </nc>
  </rcc>
  <rcc rId="5426" sId="2" numFmtId="4">
    <nc r="G93">
      <v>0</v>
    </nc>
  </rcc>
  <rcc rId="5427" sId="2" numFmtId="4">
    <nc r="H93">
      <v>16750</v>
    </nc>
  </rcc>
  <rfmt sheetId="2" s="1" sqref="D93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428" sId="2" odxf="1" s="1" dxf="1">
    <nc r="D93" t="inlineStr">
      <is>
  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29" sId="2">
    <nc r="C93" t="inlineStr">
      <is>
        <t>890 1 16 01143 01 9000 140</t>
      </is>
    </nc>
  </rcc>
  <rrc rId="5430" sId="2" ref="A94:XFD94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31" sId="2">
    <nc r="C94" t="inlineStr">
      <is>
        <t>890 1 16 01143 01 9000 140</t>
      </is>
    </nc>
  </rcc>
  <rcc rId="5432" sId="2">
    <nc r="D94" t="inlineStr">
      <is>
  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  </is>
    </nc>
  </rcc>
  <rcc rId="5433" sId="2">
    <nc r="E94" t="inlineStr">
      <is>
        <t>Министерство юстиции Республики Коми</t>
      </is>
    </nc>
  </rcc>
  <rcc rId="5434" sId="2" numFmtId="4">
    <nc r="G94">
      <v>0</v>
    </nc>
  </rcc>
  <rcc rId="5435" sId="2" numFmtId="4">
    <nc r="H94">
      <v>2250</v>
    </nc>
  </rcc>
  <rrc rId="5436" sId="2" ref="A95:XFD9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437" sId="2" ref="A95:XFD9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38" sId="2">
    <nc r="D95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  </is>
    </nc>
  </rcc>
  <rcc rId="5439" sId="2">
    <nc r="E95" t="inlineStr">
      <is>
        <t>Министерство юстиции Республики Коми</t>
      </is>
    </nc>
  </rcc>
  <rcc rId="5440" sId="2">
    <nc r="C95" t="inlineStr">
      <is>
        <t>890 1 16 01153 01 0005 140</t>
      </is>
    </nc>
  </rcc>
  <rcc rId="5441" sId="2" numFmtId="4">
    <nc r="G95">
      <v>0</v>
    </nc>
  </rcc>
  <rcc rId="5442" sId="2" numFmtId="4">
    <nc r="H95">
      <v>152</v>
    </nc>
  </rcc>
  <rcc rId="5443" sId="2">
    <nc r="D96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  </is>
    </nc>
  </rcc>
  <rcc rId="5444" sId="2">
    <nc r="E96" t="inlineStr">
      <is>
        <t>Министерство юстиции Республики Коми</t>
      </is>
    </nc>
  </rcc>
  <rcc rId="5445" sId="2" numFmtId="4">
    <nc r="G96">
      <v>0</v>
    </nc>
  </rcc>
  <rcc rId="5446" sId="2" numFmtId="4">
    <nc r="H96">
      <v>1434.62</v>
    </nc>
  </rcc>
  <rcc rId="5447" sId="2">
    <nc r="C96" t="inlineStr">
      <is>
        <t>890 1 16 01153 01 0006 140</t>
      </is>
    </nc>
  </rcc>
  <rcc rId="5448" sId="2" numFmtId="4">
    <nc r="H97">
      <v>1350</v>
    </nc>
  </rcc>
  <rcc rId="5449" sId="2">
    <oc r="G82">
      <f>G83+G84+G86+G87+G89+G90+G97+G98+G99+G100+G101+G102+G85+G88</f>
    </oc>
    <nc r="G82">
      <f>G83+G84+G86+G87+G89+G90+G97+G98+G99+G100+G101+G102+G85+G88+G91+G92+G93+G94+G95+G96</f>
    </nc>
  </rcc>
  <rcc rId="5450" sId="2">
    <oc r="H82">
      <f>H83+H84+H86+H87+H89+H90+H97+H98+H99+H100+H101+H102+H85+H88</f>
    </oc>
    <nc r="H82">
      <f>H83+H84+H86+H87+H89+H90+H97+H98+H99+H100+H101+H102+H85+H88+H91+H92+H93+H94+H95+H96</f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Лист1!$C$1:$L$152</formula>
    <oldFormula>Лист1!$C$1:$L$152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1" sId="2" numFmtId="4">
    <oc r="J82">
      <v>0</v>
    </oc>
    <nc r="J82">
      <v>1000</v>
    </nc>
  </rcc>
  <rcc rId="5892" sId="2" numFmtId="4">
    <oc r="K82">
      <v>0</v>
    </oc>
    <nc r="K82">
      <v>1000</v>
    </nc>
  </rcc>
  <rcc rId="5893" sId="2" numFmtId="4">
    <oc r="L82">
      <v>0</v>
    </oc>
    <nc r="L82">
      <v>1000</v>
    </nc>
  </rcc>
  <rcc rId="5894" sId="2" numFmtId="4">
    <oc r="J83">
      <v>0</v>
    </oc>
    <nc r="J83">
      <v>3000</v>
    </nc>
  </rcc>
  <rcc rId="5895" sId="2" numFmtId="4">
    <oc r="K83">
      <v>0</v>
    </oc>
    <nc r="K83">
      <v>3000</v>
    </nc>
  </rcc>
  <rcc rId="5896" sId="2" numFmtId="4">
    <oc r="L83">
      <v>0</v>
    </oc>
    <nc r="L83">
      <v>3000</v>
    </nc>
  </rcc>
  <rcc rId="5897" sId="2" numFmtId="4">
    <nc r="J87">
      <v>3500</v>
    </nc>
  </rcc>
  <rcc rId="5898" sId="2" numFmtId="4">
    <nc r="K87">
      <v>3500</v>
    </nc>
  </rcc>
  <rcc rId="5899" sId="2" numFmtId="4">
    <nc r="L87">
      <v>3500</v>
    </nc>
  </rcc>
  <rcc rId="5900" sId="2" numFmtId="4">
    <nc r="J90">
      <v>150</v>
    </nc>
  </rcc>
  <rcc rId="5901" sId="2" numFmtId="4">
    <nc r="K90">
      <v>150</v>
    </nc>
  </rcc>
  <rcc rId="5902" sId="2" numFmtId="4">
    <nc r="L90">
      <v>150</v>
    </nc>
  </rcc>
  <rcc rId="5903" sId="2" numFmtId="4">
    <nc r="J91">
      <v>150</v>
    </nc>
  </rcc>
  <rcc rId="5904" sId="2" numFmtId="4">
    <nc r="K91">
      <v>150</v>
    </nc>
  </rcc>
  <rcc rId="5905" sId="2" numFmtId="4">
    <nc r="L91">
      <v>150</v>
    </nc>
  </rcc>
  <rcc rId="5906" sId="2" numFmtId="4">
    <nc r="J92">
      <v>5000</v>
    </nc>
  </rcc>
  <rcc rId="5907" sId="2" numFmtId="4">
    <nc r="K92">
      <v>5000</v>
    </nc>
  </rcc>
  <rcc rId="5908" sId="2" numFmtId="4">
    <nc r="L92">
      <v>5000</v>
    </nc>
  </rcc>
  <rcc rId="5909" sId="2" numFmtId="4">
    <nc r="J93">
      <v>20000</v>
    </nc>
  </rcc>
  <rcc rId="5910" sId="2" numFmtId="4">
    <nc r="K93">
      <v>20000</v>
    </nc>
  </rcc>
  <rcc rId="5911" sId="2" numFmtId="4">
    <nc r="L93">
      <v>20000</v>
    </nc>
  </rcc>
  <rcc rId="5912" sId="2" numFmtId="4">
    <nc r="J95">
      <v>150</v>
    </nc>
  </rcc>
  <rcc rId="5913" sId="2" numFmtId="4">
    <nc r="K95">
      <v>150</v>
    </nc>
  </rcc>
  <rcc rId="5914" sId="2" numFmtId="4">
    <nc r="L95">
      <v>150</v>
    </nc>
  </rcc>
  <rcc rId="5915" sId="2" numFmtId="4">
    <nc r="J100">
      <v>5000</v>
    </nc>
  </rcc>
  <rcc rId="5916" sId="2" numFmtId="4">
    <nc r="K100">
      <v>5000</v>
    </nc>
  </rcc>
  <rcc rId="5917" sId="2" numFmtId="4">
    <nc r="L100">
      <v>5000</v>
    </nc>
  </rcc>
  <rcc rId="5918" sId="2" numFmtId="4">
    <nc r="J104">
      <v>2000</v>
    </nc>
  </rcc>
  <rcc rId="5919" sId="2" numFmtId="4">
    <nc r="K104">
      <v>2000</v>
    </nc>
  </rcc>
  <rcc rId="5920" sId="2" numFmtId="4">
    <nc r="L104">
      <v>2000</v>
    </nc>
  </rcc>
  <rcc rId="5921" sId="2" numFmtId="4">
    <nc r="J105">
      <v>3000</v>
    </nc>
  </rcc>
  <rcc rId="5922" sId="2" numFmtId="4">
    <nc r="K105">
      <v>3000</v>
    </nc>
  </rcc>
  <rcc rId="5923" sId="2" numFmtId="4">
    <nc r="L105">
      <v>3000</v>
    </nc>
  </rcc>
  <rcc rId="5924" sId="2" numFmtId="4">
    <nc r="J106">
      <v>30000</v>
    </nc>
  </rcc>
  <rcc rId="5925" sId="2" numFmtId="4">
    <nc r="K106">
      <v>30000</v>
    </nc>
  </rcc>
  <rcc rId="5926" sId="2" numFmtId="4">
    <nc r="L106">
      <v>30000</v>
    </nc>
  </rcc>
  <rcc rId="5927" sId="2" numFmtId="4">
    <nc r="J109">
      <v>0</v>
    </nc>
  </rcc>
  <rcc rId="5928" sId="2" numFmtId="4">
    <nc r="K109">
      <v>0</v>
    </nc>
  </rcc>
  <rcc rId="5929" sId="2" numFmtId="4">
    <nc r="L109">
      <v>0</v>
    </nc>
  </rcc>
  <rcc rId="5930" sId="2" numFmtId="4">
    <nc r="J86">
      <v>2500</v>
    </nc>
  </rcc>
  <rcc rId="5931" sId="2" numFmtId="4">
    <nc r="K86">
      <v>2500</v>
    </nc>
  </rcc>
  <rcc rId="5932" sId="2" numFmtId="4">
    <nc r="L86">
      <v>2500</v>
    </nc>
  </rcc>
  <rcc rId="5933" sId="2" numFmtId="4">
    <oc r="J84">
      <v>3000</v>
    </oc>
    <nc r="J84">
      <v>3500</v>
    </nc>
  </rcc>
  <rcc rId="5934" sId="2" numFmtId="4">
    <oc r="K84">
      <v>3000</v>
    </oc>
    <nc r="K84">
      <v>3500</v>
    </nc>
  </rcc>
  <rcc rId="5935" sId="2" numFmtId="4">
    <oc r="L84">
      <v>3000</v>
    </oc>
    <nc r="L84">
      <v>3500</v>
    </nc>
  </rcc>
  <rcc rId="5936" sId="2" numFmtId="4">
    <oc r="J115">
      <v>1370000</v>
    </oc>
    <nc r="J115">
      <v>1378000</v>
    </nc>
  </rcc>
  <rcc rId="5937" sId="2" numFmtId="4">
    <nc r="J111">
      <v>0</v>
    </nc>
  </rcc>
  <rcc rId="5938" sId="2" numFmtId="4">
    <nc r="K111">
      <v>0</v>
    </nc>
  </rcc>
  <rcc rId="5939" sId="2" numFmtId="4">
    <nc r="L111">
      <v>0</v>
    </nc>
  </rcc>
  <rcc rId="5940" sId="2" numFmtId="4">
    <nc r="J112">
      <v>0</v>
    </nc>
  </rcc>
  <rcc rId="5941" sId="2" numFmtId="4">
    <nc r="K112">
      <v>0</v>
    </nc>
  </rcc>
  <rcc rId="5942" sId="2" numFmtId="4">
    <nc r="L112">
      <v>0</v>
    </nc>
  </rcc>
  <rcc rId="5943" sId="2" numFmtId="4">
    <nc r="J113">
      <v>0</v>
    </nc>
  </rcc>
  <rcc rId="5944" sId="2" numFmtId="4">
    <nc r="K113">
      <v>0</v>
    </nc>
  </rcc>
  <rcc rId="5945" sId="2" numFmtId="4">
    <nc r="L113">
      <v>0</v>
    </nc>
  </rcc>
  <rcc rId="5946" sId="2" numFmtId="4">
    <nc r="J114">
      <v>0</v>
    </nc>
  </rcc>
  <rcc rId="5947" sId="2" numFmtId="4">
    <nc r="K114">
      <v>0</v>
    </nc>
  </rcc>
  <rcc rId="5948" sId="2" numFmtId="4">
    <nc r="L114">
      <v>0</v>
    </nc>
  </rcc>
  <rcc rId="5949" sId="2" numFmtId="4">
    <nc r="J116">
      <v>0</v>
    </nc>
  </rcc>
  <rcc rId="5950" sId="2" numFmtId="4">
    <nc r="K116">
      <v>0</v>
    </nc>
  </rcc>
  <rcc rId="5951" sId="2" numFmtId="4">
    <nc r="L116">
      <v>0</v>
    </nc>
  </rcc>
  <rcc rId="5952" sId="2" numFmtId="4">
    <nc r="J117">
      <v>0</v>
    </nc>
  </rcc>
  <rcc rId="5953" sId="2" numFmtId="4">
    <nc r="K117">
      <v>0</v>
    </nc>
  </rcc>
  <rcc rId="5954" sId="2" numFmtId="4">
    <nc r="L117">
      <v>0</v>
    </nc>
  </rcc>
  <rcc rId="5955" sId="2" numFmtId="4">
    <nc r="J120">
      <v>0</v>
    </nc>
  </rcc>
  <rcc rId="5956" sId="2" numFmtId="4">
    <nc r="K120">
      <v>0</v>
    </nc>
  </rcc>
  <rcc rId="5957" sId="2" numFmtId="4">
    <nc r="L120">
      <v>0</v>
    </nc>
  </rcc>
  <rcc rId="5958" sId="2" numFmtId="4">
    <nc r="J121">
      <v>0</v>
    </nc>
  </rcc>
  <rcc rId="5959" sId="2" numFmtId="4">
    <nc r="K121">
      <v>0</v>
    </nc>
  </rcc>
  <rcc rId="5960" sId="2" numFmtId="4">
    <nc r="L121">
      <v>0</v>
    </nc>
  </rcc>
  <rcc rId="5961" sId="2" numFmtId="4">
    <oc r="K115">
      <v>1370000</v>
    </oc>
    <nc r="K115">
      <v>1386000</v>
    </nc>
  </rcc>
  <rcc rId="5962" sId="2" numFmtId="4">
    <oc r="L115">
      <v>1370000</v>
    </oc>
    <nc r="L115">
      <v>1384000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7" sId="2" ref="A98:XFD9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458" sId="2" ref="A98:XFD9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59" sId="2">
    <nc r="E98" t="inlineStr">
      <is>
        <t>Министерство юстиции Республики Коми</t>
      </is>
    </nc>
  </rcc>
  <rcc rId="5460" sId="2">
    <nc r="E99" t="inlineStr">
      <is>
        <t>Министерство юстиции Республики Коми</t>
      </is>
    </nc>
  </rcc>
  <rfmt sheetId="2" s="1" sqref="D98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461" sId="2" odxf="1" s="1" dxf="1">
    <nc r="D98" t="inlineStr">
      <is>
    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62" sId="2">
    <nc r="D99" t="inlineStr">
      <is>
    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    </is>
    </nc>
  </rcc>
  <rcc rId="5463" sId="2">
    <nc r="C98" t="inlineStr">
      <is>
        <t>890 1 16 01173 01 0008 140</t>
      </is>
    </nc>
  </rcc>
  <rcc rId="5464" sId="2" numFmtId="4">
    <nc r="G98">
      <v>0</v>
    </nc>
  </rcc>
  <rcc rId="5465" sId="2" numFmtId="4">
    <nc r="H98">
      <v>5</v>
    </nc>
  </rcc>
  <rcc rId="5466" sId="2" numFmtId="4">
    <nc r="G99">
      <v>0</v>
    </nc>
  </rcc>
  <rcc rId="5467" sId="2" numFmtId="4">
    <nc r="H99">
      <v>500</v>
    </nc>
  </rcc>
  <rcc rId="5468" sId="2">
    <nc r="C99" t="inlineStr">
      <is>
        <t>890 1 16 01173 01 9000 140</t>
      </is>
    </nc>
  </rcc>
  <rrc rId="5469" sId="2" ref="A100:XFD100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70" sId="2">
    <nc r="E100" t="inlineStr">
      <is>
        <t>Министерство юстиции Республики Коми</t>
      </is>
    </nc>
  </rcc>
  <rcc rId="5471" sId="2">
    <nc r="D100" t="inlineStr">
      <is>
  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  </is>
    </nc>
  </rcc>
  <rcc rId="5472" sId="2" numFmtId="4">
    <nc r="G100">
      <v>0</v>
    </nc>
  </rcc>
  <rcc rId="5473" sId="2" numFmtId="4">
    <nc r="H100">
      <v>5000.01</v>
    </nc>
  </rcc>
  <rcc rId="5474" sId="2">
    <nc r="C100" t="inlineStr">
      <is>
        <t>890 1 16 01193 01 0005 140</t>
      </is>
    </nc>
  </rcc>
  <rcc rId="5475" sId="2">
    <oc r="G82">
      <f>G83+G84+G86+G87+G89+G90+G97+G101+G102+G103+G104+G105+G85+G88+G91+G92+G93+G94+G95+G96</f>
    </oc>
    <nc r="G82">
      <f>G83+G84+G86+G87+G89+G90+G97+G101+G102+G103+G104+G105+G85+G88+G91+G92+G93+G94+G95+G96+G98+G99+G100</f>
    </nc>
  </rcc>
  <rcc rId="5476" sId="2">
    <oc r="H82">
      <f>H83+H84+H86+H87+H89+H90+H97+H101+H102+H103+H104+H105+H85+H88+H91+H92+H93+H94+H95+H96</f>
    </oc>
    <nc r="H82">
      <f>H83+H84+H86+H87+H89+H90+H97+H101+H102+H103+H104+H105+H85+H88+H91+H92+H93+H94+H95+H96+H98+H99+H100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7" sId="2" numFmtId="4">
    <nc r="H101">
      <v>450</v>
    </nc>
  </rcc>
  <rcc rId="5478" sId="2" numFmtId="4">
    <nc r="H102">
      <v>7250</v>
    </nc>
  </rcc>
  <rrc rId="5479" sId="2" ref="A103:XFD103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80" sId="2">
    <nc r="D103" t="inlineStr">
      <is>
  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  </is>
    </nc>
  </rcc>
  <rcc rId="5481" sId="2">
    <nc r="E103" t="inlineStr">
      <is>
        <t>Министерство юстиции Республики Коми</t>
      </is>
    </nc>
  </rcc>
  <rcc rId="5482" sId="2" numFmtId="4">
    <nc r="G103">
      <v>0</v>
    </nc>
  </rcc>
  <rcc rId="5483" sId="2" numFmtId="4">
    <nc r="H103">
      <v>3100</v>
    </nc>
  </rcc>
  <rcc rId="5484" sId="2">
    <nc r="C103" t="inlineStr">
      <is>
        <t>890 1 16 01193 01 9000 140</t>
      </is>
    </nc>
  </rcc>
  <rcc rId="5485" sId="2">
    <oc r="G82">
      <f>G83+G84+G86+G87+G89+G90+G97+G101+G102+G104+G105+G106+G85+G88+G91+G92+G93+G94+G95+G96+G98+G99+G100</f>
    </oc>
    <nc r="G82">
      <f>G83+G84+G86+G87+G89+G90+G97+G101+G102+G104+G105+G106+G85+G88+G91+G92+G93+G94+G95+G96+G98+G99+G100+G103</f>
    </nc>
  </rcc>
  <rcc rId="5486" sId="2">
    <oc r="H82">
      <f>H83+H84+H86+H87+H89+H90+H97+H101+H102+H104+H105+H106+H85+H88+H91+H92+H93+H94+H95+H96+H98+H99+H100</f>
    </oc>
    <nc r="H82">
      <f>H83+H84+H86+H87+H89+H90+H97+H101+H102+H104+H105+H106+H85+H88+H91+H92+H93+H94+H95+H96+H98+H99+H100+H103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2" numFmtId="4">
    <nc r="H104">
      <v>2188.35</v>
    </nc>
  </rcc>
  <rcc rId="5488" sId="2" numFmtId="4">
    <nc r="H105">
      <v>3352.32</v>
    </nc>
  </rcc>
  <rcc rId="5489" sId="2" numFmtId="4">
    <nc r="H106">
      <v>30820</v>
    </nc>
  </rcc>
  <rrc rId="5490" sId="2" ref="A107:XFD107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491" sId="2">
    <nc r="D107" t="inlineStr">
      <is>
  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  </is>
    </nc>
  </rcc>
  <rcc rId="5492" sId="2">
    <nc r="E107" t="inlineStr">
      <is>
        <t>Министерство юстиции Республики Коми</t>
      </is>
    </nc>
  </rcc>
  <rcc rId="5493" sId="2" numFmtId="4">
    <nc r="G107">
      <v>0</v>
    </nc>
  </rcc>
  <rcc rId="5494" sId="2" numFmtId="4">
    <nc r="H107">
      <v>1100</v>
    </nc>
  </rcc>
  <rcc rId="5495" sId="2">
    <nc r="C107" t="inlineStr">
      <is>
        <t>890 1 16 01203 01 0021 140</t>
      </is>
    </nc>
  </rcc>
  <rcc rId="5496" sId="2">
    <oc r="G82">
      <f>G83+G84+G86+G87+G89+G90+G97+G101+G102+G104+G105+G106+G85+G88+G91+G92+G93+G94+G95+G96+G98+G99+G100+G103</f>
    </oc>
    <nc r="G82">
      <f>G83+G84+G86+G87+G89+G90+G97+G101+G102+G104+G105+G106+G85+G88+G91+G92+G93+G94+G95+G96+G98+G99+G100+G103+G107</f>
    </nc>
  </rcc>
  <rrc rId="5497" sId="2" ref="A108:XFD10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498" sId="2" ref="A108:XFD10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fmt sheetId="2" sqref="C108" start="0" length="0">
    <dxf>
      <font>
        <i/>
        <sz val="10"/>
        <color auto="1"/>
        <name val="Times New Roman"/>
        <scheme val="none"/>
      </font>
    </dxf>
  </rfmt>
  <rcc rId="5499" sId="2">
    <nc r="C108" t="inlineStr">
      <is>
        <t>000 1 16 07000 01 0000 140</t>
      </is>
    </nc>
  </rcc>
  <rfmt sheetId="2" s="1" sqref="D108" start="0" length="0">
    <dxf>
      <font>
        <b/>
        <sz val="10"/>
        <color rgb="FF000000"/>
        <name val="Arial"/>
        <scheme val="none"/>
      </font>
      <numFmt numFmtId="0" formatCode="General"/>
      <fill>
        <patternFill patternType="solid">
          <bgColor rgb="FFF1F5F9"/>
        </patternFill>
      </fill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500" sId="2" odxf="1" s="1" dxf="1">
    <nc r="D108" t="inlineStr">
      <is>
    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    </is>
    </nc>
    <ndxf>
      <font>
        <b val="0"/>
        <i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1" sId="2">
    <nc r="G108">
      <f>G109</f>
    </nc>
  </rcc>
  <rcc rId="5502" sId="2">
    <nc r="H108">
      <f>H109</f>
    </nc>
  </rcc>
  <rcc rId="5503" sId="2">
    <nc r="I108">
      <f>I109</f>
    </nc>
  </rcc>
  <rcc rId="5504" sId="2">
    <nc r="J108">
      <f>J109</f>
    </nc>
  </rcc>
  <rcc rId="5505" sId="2">
    <nc r="K108">
      <f>K109</f>
    </nc>
  </rcc>
  <rcc rId="5506" sId="2">
    <nc r="L108">
      <f>L109</f>
    </nc>
  </rcc>
  <rcc rId="5507" sId="2">
    <nc r="C109" t="inlineStr">
      <is>
        <t>923 1 16 07010 04 0000 140</t>
      </is>
    </nc>
  </rcc>
  <rfmt sheetId="2" s="1" sqref="D109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508" sId="2" odxf="1" s="1" dxf="1">
    <nc r="D109" t="inlineStr">
      <is>
    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9" sId="2" odxf="1" dxf="1">
    <nc r="E109" t="inlineStr">
      <is>
        <t xml:space="preserve"> Администрация муниципального образования городского округа "Инта"</t>
      </is>
    </nc>
    <odxf/>
    <ndxf/>
  </rcc>
  <rcc rId="5510" sId="2" numFmtId="4">
    <nc r="G109">
      <v>0</v>
    </nc>
  </rcc>
  <rcc rId="5511" sId="2" numFmtId="4">
    <nc r="H109">
      <v>133728.65</v>
    </nc>
  </rcc>
  <rcc rId="5512" sId="2">
    <oc r="G81">
      <f>G82+G110</f>
    </oc>
    <nc r="G81">
      <f>G82+G110+G108</f>
    </nc>
  </rcc>
  <rcc rId="5513" sId="2">
    <oc r="H81">
      <f>H82+H110</f>
    </oc>
    <nc r="H81">
      <f>H82+H110+H108</f>
    </nc>
  </rcc>
  <rcc rId="5514" sId="2">
    <oc r="I81">
      <f>I82+I110</f>
    </oc>
    <nc r="I81">
      <f>I82+I110+I108</f>
    </nc>
  </rcc>
  <rcc rId="5515" sId="2">
    <oc r="J81">
      <f>J82+J110</f>
    </oc>
    <nc r="J81">
      <f>J82+J110+J108</f>
    </nc>
  </rcc>
  <rcc rId="5516" sId="2">
    <oc r="K81">
      <f>K82+K110</f>
    </oc>
    <nc r="K81">
      <f>K82+K110+K108</f>
    </nc>
  </rcc>
  <rcc rId="5517" sId="2">
    <oc r="L81">
      <f>L82+L110</f>
    </oc>
    <nc r="L81">
      <f>L82+L110+L108</f>
    </nc>
  </rcc>
  <rcc rId="5518" sId="2">
    <oc r="H82">
      <f>H83+H84+H86+H87+H89+H90+H97+H101+H102+H104+H105+H106+H85+H88+H91+H92+H93+H94+H95+H96+H98+H99+H100+H103</f>
    </oc>
    <nc r="H82">
      <f>H83+H84+H86+H87+H89+H90+H97+H101+H102+H104+H105+H106+H85+H88+H91+H92+H93+H94+H95+H96+H98+H99+H100+H103+H107</f>
    </nc>
  </rcc>
  <rcc rId="5519" sId="2">
    <oc r="I82">
      <f>I83+I84+I86+I87+I89+I90+I97+I101+I102+I104+I105+I106+I85</f>
    </oc>
    <nc r="I82">
      <f>I83+I84+I86+I87+I89+I90+I97+I101+I102+I104+I105+I106+I85+I88+I91+I92+I93+I94+I95+I96+I98+I99+I100+I103+I107</f>
    </nc>
  </rcc>
  <rcc rId="5520" sId="2">
    <oc r="J82">
      <f>J83+J84+J86+J87+J89+J90+J97+J101+J102+J104+J105+J106+J85</f>
    </oc>
    <nc r="J82">
      <f>J83+J84+J86+J87+J89+J90+J97+J101+J102+J104+J105+J106+J85+J88+J91+J92+J93+J94+J95+J96+J98+J99+J100+J103+J107</f>
    </nc>
  </rcc>
  <rcc rId="5521" sId="2">
    <oc r="K82">
      <f>K83+K84+K86+K87+K89+K90+K97+K101+K102+K104+K105+K106+K85</f>
    </oc>
    <nc r="K82">
      <f>K83+K84+K86+K87+K89+K90+K97+K101+K102+K104+K105+K106+K85+K88+K91+K92+K93+K94+K95+K96+K98+K99+K100+K103+K107</f>
    </nc>
  </rcc>
  <rcc rId="5522" sId="2">
    <oc r="L82">
      <f>L83+L84+L86+L87+L89+L90+L97+L101+L102+L104+L105+L106+L85</f>
    </oc>
    <nc r="L82">
      <f>L83+L84+L86+L87+L89+L90+L97+L101+L102+L104+L105+L106+L85+L88+L91+L92+L93+L94+L95+L96+L98+L99+L100+L103+L107</f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9" sId="2" numFmtId="4">
    <nc r="H111">
      <v>9806.86</v>
    </nc>
  </rcc>
  <rcc rId="5530" sId="2" numFmtId="4">
    <nc r="H112">
      <v>5500</v>
    </nc>
  </rcc>
  <rcc rId="5531" sId="2" numFmtId="4">
    <nc r="H113">
      <v>17000</v>
    </nc>
  </rcc>
  <rrc rId="5532" sId="2" ref="A114:XFD114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533" sId="2">
    <nc r="C114" t="inlineStr">
      <is>
        <t>161 1 16 10123 01 0041 140</t>
      </is>
    </nc>
  </rcc>
  <rcc rId="5534" sId="2">
    <nc r="D114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</rcc>
  <rcc rId="5535" sId="2" xfDxf="1" dxf="1">
    <nc r="E114" t="inlineStr">
      <is>
        <t>Федеральная антимонопольная служба</t>
      </is>
    </nc>
    <ndxf>
      <font>
        <sz val="10"/>
        <name val="Times New Roman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6" sId="2" numFmtId="4">
    <nc r="G114">
      <v>0</v>
    </nc>
  </rcc>
  <rcc rId="5537" sId="2" numFmtId="4">
    <nc r="H114">
      <v>18712.330000000002</v>
    </nc>
  </rcc>
  <rcc rId="5538" sId="2">
    <oc r="G110">
      <f>G122+G111+G112+G113+G115+G116+G117+G118+G119+G120+G121</f>
    </oc>
    <nc r="G110">
      <f>G122+G111+G112+G113+G115+G116+G117+G118+G119+G120+G121+G114</f>
    </nc>
  </rcc>
  <rcc rId="5539" sId="2">
    <oc r="H110">
      <f>H122</f>
    </oc>
    <nc r="H110">
      <f>H122+H111+H112+H113+H115+H116+H117+H118+H119+H120+H121+H114</f>
    </nc>
  </rcc>
  <rcc rId="5540" sId="2">
    <oc r="I110">
      <f>I122</f>
    </oc>
    <nc r="I110">
      <f>I122+I111+I112+I113+I115+I116+I117+I118+I119+I120+I121+I114</f>
    </nc>
  </rcc>
  <rcc rId="5541" sId="2">
    <oc r="J110">
      <f>J122</f>
    </oc>
    <nc r="J110">
      <f>J122+J111+J112+J113+J115+J116+J117+J118+J119+J120+J121+J114</f>
    </nc>
  </rcc>
  <rcc rId="5542" sId="2">
    <oc r="K110">
      <f>K122</f>
    </oc>
    <nc r="K110">
      <f>K122+K111+K112+K113+K115+K116+K117+K118+K119+K120+K121+K114</f>
    </nc>
  </rcc>
  <rcc rId="5543" sId="2">
    <oc r="L110">
      <f>L122</f>
    </oc>
    <nc r="L110">
      <f>L122+L111+L112+L113+L115+L116+L117+L118+L119+L120+L121+L114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4" sId="2" numFmtId="4">
    <nc r="H115">
      <v>1454319.03</v>
    </nc>
  </rcc>
  <rcc rId="5545" sId="2" numFmtId="4">
    <nc r="H116">
      <v>62074.93</v>
    </nc>
  </rcc>
  <rcc rId="5546" sId="2" numFmtId="4">
    <nc r="H117">
      <v>78248.09</v>
    </nc>
  </rcc>
  <rcc rId="5547" sId="2" numFmtId="4">
    <nc r="H118">
      <v>224264.61</v>
    </nc>
  </rcc>
  <rcc rId="5548" sId="2" numFmtId="4">
    <nc r="H119">
      <v>36252.94</v>
    </nc>
  </rcc>
  <rcc rId="5549" sId="2" numFmtId="4">
    <nc r="H120">
      <v>43680.3</v>
    </nc>
  </rcc>
  <rcc rId="5550" sId="2" numFmtId="4">
    <nc r="H121">
      <v>88957.01</v>
    </nc>
  </rcc>
  <rcc rId="5551" sId="2" numFmtId="4">
    <oc r="H122">
      <v>0</v>
    </oc>
    <nc r="H122">
      <v>7030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52" sId="2" ref="A84:XFD84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553" sId="2">
    <nc r="D84" t="inlineStr">
      <is>
  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  </is>
    </nc>
  </rcc>
  <rcc rId="5554" sId="2">
    <nc r="E84" t="inlineStr">
      <is>
        <t>Министерство юстиции Республики Коми</t>
      </is>
    </nc>
  </rcc>
  <rcc rId="5555" sId="2">
    <nc r="C84" t="inlineStr">
      <is>
        <t>890 1 16 01053 01 0059 140</t>
      </is>
    </nc>
  </rcc>
  <rcc rId="5556" sId="2" numFmtId="4">
    <nc r="G84">
      <v>0</v>
    </nc>
  </rcc>
  <rcc rId="5557" sId="2" numFmtId="4">
    <nc r="H84">
      <v>2500</v>
    </nc>
  </rcc>
  <rcc rId="5558" sId="2">
    <oc r="G82">
      <f>G83+G85+G87+G88+G90+G91+G98+G102+G103+G105+G106+G107+G86+G89+G92+G93+G94+G95+G96+G97+G99+G100+G101+G104+G108</f>
    </oc>
    <nc r="G82">
      <f>G83+G85+G87+G88+G90+G91+G98+G102+G103+G105+G106+G107+G86+G89+G92+G93+G94+G95+G96+G97+G99+G100+G101+G104+G108+G84</f>
    </nc>
  </rcc>
  <rcc rId="5559" sId="2">
    <oc r="H82">
      <f>H83+H85+H87+H88+H90+H91+H98+H102+H103+H105+H106+H107+H86+H89+H92+H93+H94+H95+H96+H97+H99+H100+H101+H104+H108</f>
    </oc>
    <nc r="H82">
      <f>H83+H85+H87+H88+H90+H91+H98+H102+H103+H105+H106+H107+H86+H89+H92+H93+H94+H95+H96+H97+H99+H100+H101+H104+H108+H84</f>
    </nc>
  </rcc>
  <rcc rId="5560" sId="2">
    <oc r="I82">
      <f>I83+I85+I87+I88+I90+I91+I98+I102+I103+I105+I106+I107+I86+I89+I92+I93+I94+I95+I96+I97+I99+I100+I101+I104+I108</f>
    </oc>
    <nc r="I82">
      <f>I83+I85+I87+I88+I90+I91+I98+I102+I103+I105+I106+I107+I86+I89+I92+I93+I94+I95+I96+I97+I99+I100+I101+I104+I108+I84</f>
    </nc>
  </rcc>
  <rcc rId="5561" sId="2">
    <oc r="J82">
      <f>J83+J85+J87+J88+J90+J91+J98+J102+J103+J105+J106+J107+J86+J89+J92+J93+J94+J95+J96+J97+J99+J100+J101+J104+J108</f>
    </oc>
    <nc r="J82">
      <f>J83+J85+J87+J88+J90+J91+J98+J102+J103+J105+J106+J107+J86+J89+J92+J93+J94+J95+J96+J97+J99+J100+J101+J104+J108+J84</f>
    </nc>
  </rcc>
  <rcc rId="5562" sId="2">
    <oc r="K82">
      <f>K83+K85+K87+K88+K90+K91+K98+K102+K103+K105+K106+K107+K86+K89+K92+K93+K94+K95+K96+K97+K99+K100+K101+K104+K108</f>
    </oc>
    <nc r="K82">
      <f>K83+K85+K87+K88+K90+K91+K98+K102+K103+K105+K106+K107+K86+K89+K92+K93+K94+K95+K96+K97+K99+K100+K101+K104+K108+K84</f>
    </nc>
  </rcc>
  <rcc rId="5563" sId="2">
    <oc r="L82">
      <f>L83+L85+L87+L88+L90+L91+L98+L102+L103+L105+L106+L107+L86+L89+L92+L93+L94+L95+L96+L97+L99+L100+L101+L104+L108</f>
    </oc>
    <nc r="L82">
      <f>L83+L85+L87+L88+L90+L91+L98+L102+L103+L105+L106+L107+L86+L89+L92+L93+L94+L95+L96+L97+L99+L100+L101+L104+L108+L84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4" sId="2" numFmtId="4">
    <nc r="I84">
      <v>2500</v>
    </nc>
  </rcc>
  <rcc rId="5565" sId="2" numFmtId="4">
    <nc r="I89">
      <v>7600</v>
    </nc>
  </rcc>
  <rcc rId="5566" sId="2" numFmtId="4">
    <nc r="I90">
      <v>40000</v>
    </nc>
  </rcc>
  <rcc rId="5567" sId="2" numFmtId="4">
    <nc r="I91">
      <v>150</v>
    </nc>
  </rcc>
  <rcc rId="5568" sId="2" numFmtId="4">
    <nc r="I92">
      <v>150</v>
    </nc>
  </rcc>
  <rcc rId="5569" sId="2" numFmtId="4">
    <nc r="I93">
      <v>6000</v>
    </nc>
  </rcc>
  <rcc rId="5570" sId="2" numFmtId="4">
    <nc r="I94">
      <v>16750</v>
    </nc>
  </rcc>
  <rcc rId="5571" sId="2" numFmtId="4">
    <nc r="I95">
      <v>2250</v>
    </nc>
  </rcc>
  <rcc rId="5572" sId="2" numFmtId="4">
    <nc r="I96">
      <v>152</v>
    </nc>
  </rcc>
  <rcc rId="5573" sId="2" numFmtId="4">
    <nc r="I97">
      <v>1450</v>
    </nc>
  </rcc>
  <rcc rId="5574" sId="2" numFmtId="4">
    <nc r="I98">
      <v>1350</v>
    </nc>
  </rcc>
  <rcc rId="5575" sId="2" numFmtId="4">
    <nc r="I99">
      <v>5</v>
    </nc>
  </rcc>
  <rcc rId="5576" sId="2" numFmtId="4">
    <nc r="I100">
      <v>500</v>
    </nc>
  </rcc>
  <rcc rId="5577" sId="2" numFmtId="4">
    <nc r="I101">
      <v>5000</v>
    </nc>
  </rcc>
  <rcc rId="5578" sId="2" numFmtId="4">
    <nc r="I102">
      <v>500</v>
    </nc>
  </rcc>
  <rcc rId="5579" sId="2" numFmtId="4">
    <nc r="I103">
      <v>7250</v>
    </nc>
  </rcc>
  <rcc rId="5580" sId="2" numFmtId="4">
    <nc r="I104">
      <v>3100</v>
    </nc>
  </rcc>
  <rcc rId="5581" sId="2" numFmtId="4">
    <nc r="I105">
      <v>2200</v>
    </nc>
  </rcc>
  <rcc rId="5582" sId="2" numFmtId="4">
    <nc r="I106">
      <v>4000</v>
    </nc>
  </rcc>
  <rcc rId="5583" sId="2" numFmtId="4">
    <nc r="I107">
      <v>30900</v>
    </nc>
  </rcc>
  <rcc rId="5584" sId="2" numFmtId="4">
    <nc r="I108">
      <v>1100</v>
    </nc>
  </rcc>
  <rcc rId="5585" sId="2" numFmtId="4">
    <nc r="I110">
      <v>134000</v>
    </nc>
  </rcc>
  <rcc rId="5586" sId="2" numFmtId="4">
    <nc r="I112">
      <v>9800</v>
    </nc>
  </rcc>
  <rcc rId="5587" sId="2" numFmtId="4">
    <nc r="I113">
      <v>5500</v>
    </nc>
  </rcc>
  <rcc rId="5588" sId="2" numFmtId="4">
    <nc r="I114">
      <v>17000</v>
    </nc>
  </rcc>
  <rcc rId="5589" sId="2" numFmtId="4">
    <nc r="I115">
      <v>18700</v>
    </nc>
  </rcc>
  <rcc rId="5590" sId="2" numFmtId="4">
    <nc r="I116">
      <v>1544600</v>
    </nc>
  </rcc>
  <rcc rId="5591" sId="2" numFmtId="4">
    <nc r="I117">
      <v>62000</v>
    </nc>
  </rcc>
  <rcc rId="5592" sId="2" numFmtId="4">
    <nc r="I118">
      <v>78250</v>
    </nc>
  </rcc>
  <rcc rId="5593" sId="2" numFmtId="4">
    <nc r="I119">
      <v>224270</v>
    </nc>
  </rcc>
  <rcc rId="5594" sId="2" numFmtId="4">
    <nc r="I120">
      <v>36250</v>
    </nc>
  </rcc>
  <rcc rId="5595" sId="2" numFmtId="4">
    <nc r="I121">
      <v>50000</v>
    </nc>
  </rcc>
  <rcc rId="5596" sId="2" numFmtId="4">
    <nc r="I122">
      <v>90000</v>
    </nc>
  </rcc>
  <rcc rId="5597" sId="2" numFmtId="4">
    <oc r="I123">
      <v>10</v>
    </oc>
    <nc r="I123">
      <v>7030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98" sId="2">
    <oc r="C132" t="inlineStr">
      <is>
        <t>992 2 02 10000 00 0000 151</t>
      </is>
    </oc>
    <nc r="C132" t="inlineStr">
      <is>
        <t>992 2 02 10000 00 0000 150</t>
      </is>
    </nc>
  </rcc>
  <rcc rId="5599" sId="2">
    <oc r="C133" t="inlineStr">
      <is>
        <t>992 2 02 15001 04 0000 151</t>
      </is>
    </oc>
    <nc r="C133" t="inlineStr">
      <is>
        <t>992 2 02 15001 04 0000 150</t>
      </is>
    </nc>
  </rcc>
  <rcc rId="5600" sId="2">
    <oc r="C134" t="inlineStr">
      <is>
        <t>992 2 02 15002 04 0000 151</t>
      </is>
    </oc>
    <nc r="C134" t="inlineStr">
      <is>
        <t>992 2 02 15002 04 0000 150</t>
      </is>
    </nc>
  </rcc>
  <rfmt sheetId="2" sqref="C126" start="0" length="0">
    <dxf>
      <font>
        <b val="0"/>
        <sz val="10"/>
        <color auto="1"/>
        <name val="Times New Roman"/>
        <scheme val="none"/>
      </font>
    </dxf>
  </rfmt>
  <rfmt sheetId="2" sqref="C125" start="0" length="0">
    <dxf>
      <font>
        <b val="0"/>
        <i/>
        <sz val="10"/>
        <color auto="1"/>
        <name val="Times New Roman"/>
        <scheme val="none"/>
      </font>
      <alignment horizontal="left" readingOrder="0"/>
    </dxf>
  </rfmt>
  <rcc rId="5601" sId="2">
    <oc r="C126" t="inlineStr">
      <is>
        <t>000 1 17 01040 04 0000 180</t>
      </is>
    </oc>
    <nc r="C126" t="inlineStr">
      <is>
        <t>923 1 17 01040 04 0000 180</t>
      </is>
    </nc>
  </rcc>
  <rcc rId="5602" sId="2" odxf="1" dxf="1">
    <nc r="E126" t="inlineStr">
      <is>
        <t xml:space="preserve"> Администрация муниципального образования городского округа "Инта"</t>
      </is>
    </nc>
    <odxf>
      <alignment wrapText="0" readingOrder="0"/>
    </odxf>
    <ndxf>
      <alignment wrapText="1" readingOrder="0"/>
    </ndxf>
  </rcc>
  <rcc rId="5603" sId="2" numFmtId="4">
    <oc r="H126">
      <v>0</v>
    </oc>
    <nc r="H126">
      <v>-74449.53</v>
    </nc>
  </rcc>
  <rcc rId="5604" sId="2" numFmtId="4">
    <oc r="H128">
      <v>1444.74</v>
    </oc>
    <nc r="H128">
      <v>0</v>
    </nc>
  </rcc>
  <rcc rId="5605" sId="2" numFmtId="4">
    <oc r="H129">
      <v>11</v>
    </oc>
    <nc r="H129">
      <v>11000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Лист1!$C$1:$L$161</formula>
    <oldFormula>Лист1!$C$1:$L$161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2" sId="2" numFmtId="4">
    <oc r="H12">
      <v>104415857.26000001</v>
    </oc>
    <nc r="H12">
      <v>104648125.73999999</v>
    </nc>
  </rcc>
  <rcc rId="5613" sId="2" numFmtId="4">
    <oc r="H133">
      <v>207618.16</v>
    </oc>
    <nc r="H133">
      <v>262590000</v>
    </nc>
  </rcc>
  <rcc rId="5614" sId="2" numFmtId="4">
    <oc r="H134">
      <v>330861.53000000003</v>
    </oc>
    <nc r="H134">
      <v>253257580</v>
    </nc>
  </rcc>
  <rcc rId="5615" sId="2" numFmtId="4">
    <nc r="H135">
      <v>3000000</v>
    </nc>
  </rcc>
  <rcc rId="5616" sId="2" numFmtId="4">
    <nc r="H136">
      <v>9120700</v>
    </nc>
  </rcc>
  <rcc rId="5617" sId="2" numFmtId="4">
    <oc r="H138">
      <v>330.63</v>
    </oc>
    <nc r="H138">
      <v>1195433</v>
    </nc>
  </rcc>
  <rcc rId="5618" sId="2" numFmtId="4">
    <oc r="H139">
      <v>1219.02</v>
    </oc>
    <nc r="H139">
      <v>1543109.71</v>
    </nc>
  </rcc>
  <rcc rId="5619" sId="2" numFmtId="4">
    <oc r="H140">
      <v>82.53</v>
    </oc>
    <nc r="H140">
      <v>9023.33</v>
    </nc>
  </rcc>
  <rcc rId="5620" sId="2" numFmtId="4">
    <oc r="H141">
      <v>4153.5</v>
    </oc>
    <nc r="H141">
      <v>0</v>
    </nc>
  </rcc>
  <rcc rId="5621" sId="2" numFmtId="4">
    <oc r="H142">
      <v>11530.35</v>
    </oc>
    <nc r="H142">
      <v>7249814.0899999999</v>
    </nc>
  </rcc>
  <rcc rId="5622" sId="2" numFmtId="4">
    <oc r="H143">
      <v>107516.38</v>
    </oc>
    <nc r="H143">
      <v>247277302.81999999</v>
    </nc>
  </rcc>
  <rrc rId="5623" sId="2" ref="A139:XFD139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624" sId="2">
    <nc r="E139" t="inlineStr">
      <is>
        <t>Отдел образования администрации муниципального образования городского округа "Инта"</t>
      </is>
    </nc>
  </rcc>
  <rcc rId="5625" sId="2">
    <nc r="C139" t="inlineStr">
      <is>
        <t>975 2 02 25304 04 0000 150</t>
      </is>
    </nc>
  </rcc>
  <rcc rId="5626" sId="2" numFmtId="4">
    <nc r="G139">
      <v>0</v>
    </nc>
  </rcc>
  <rcc rId="5627" sId="2" numFmtId="4">
    <nc r="H139">
      <v>2411994.0499999998</v>
    </nc>
  </rcc>
  <rfmt sheetId="2" s="1" sqref="D139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628" sId="2" odxf="1" s="1" dxf="1">
    <nc r="D139" t="inlineStr">
      <is>
    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29" sId="2" numFmtId="4">
    <oc r="H146">
      <v>2770.8</v>
    </oc>
    <nc r="H146">
      <v>4293197.63</v>
    </nc>
  </rcc>
  <rcc rId="5630" sId="2" numFmtId="4">
    <oc r="H147">
      <v>3900</v>
    </oc>
    <nc r="H147">
      <v>3647300</v>
    </nc>
  </rcc>
  <rcc rId="5631" sId="2" numFmtId="4">
    <oc r="H148">
      <v>355.7</v>
    </oc>
    <nc r="H148">
      <v>20430</v>
    </nc>
  </rcc>
  <rcc rId="5632" sId="2" numFmtId="4">
    <nc r="H149">
      <v>0</v>
    </nc>
  </rcc>
  <rcc rId="5633" sId="2" numFmtId="4">
    <oc r="H150">
      <v>484049.1</v>
    </oc>
    <nc r="H150">
      <v>504335000</v>
    </nc>
  </rcc>
  <rcc rId="5634" sId="2" numFmtId="4">
    <oc r="H152">
      <v>14000</v>
    </oc>
    <nc r="H152">
      <v>4551792</v>
    </nc>
  </rcc>
  <rcc rId="5635" sId="2" numFmtId="4">
    <oc r="I152">
      <v>8610</v>
    </oc>
    <nc r="I152">
      <v>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Лист1!$C$1:$L$162</formula>
    <oldFormula>Лист1!$C$1:$L$162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2" sId="2" numFmtId="4">
    <oc r="H154">
      <v>4.3</v>
    </oc>
    <nc r="H154">
      <v>32250</v>
    </nc>
  </rcc>
  <rcc rId="5643" sId="2" numFmtId="4">
    <oc r="H156">
      <v>11.49</v>
    </oc>
    <nc r="H156">
      <v>81458.94</v>
    </nc>
  </rcc>
  <rcc rId="5644" sId="2">
    <oc r="E156" t="inlineStr">
      <is>
        <t xml:space="preserve">Отдел культуры администрации муниципального образования городского округа "Инта" </t>
      </is>
    </oc>
    <nc r="E156" t="inlineStr">
      <is>
        <t>Отдел культуры администрации муниципального образования городского округа "Инта"                                     Отдел образования администрации муниципального образования городского округа "Инта"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Лист1!$C$1:$L$162</formula>
    <oldFormula>Лист1!$C$1:$L$162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3" sId="2">
    <oc r="C85" t="inlineStr">
      <is>
        <t>890 1 16 01053 01 9000 140</t>
      </is>
    </oc>
    <nc r="C85" t="inlineStr">
      <is>
        <t>875 1 16 01063 01 0101 140</t>
      </is>
    </nc>
  </rcc>
  <rfmt sheetId="2" s="1" sqref="D85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084" sId="2" odxf="1" s="1" dxf="1">
    <nc r="D85" t="inlineStr">
      <is>
  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85" sId="2">
    <nc r="E85" t="inlineStr">
      <is>
        <t>Министерство образования, науки и молодежной политики Республики Коми</t>
      </is>
    </nc>
  </rcc>
  <rcc rId="5086" sId="2" numFmtId="4">
    <nc r="G85">
      <v>2500</v>
    </nc>
  </rcc>
  <rcc rId="5087" sId="2" numFmtId="4">
    <nc r="G86">
      <v>2500</v>
    </nc>
  </rcc>
  <rcc rId="5088" sId="2">
    <oc r="C86" t="inlineStr">
      <is>
        <t>890 1 16 01053 01 9000 140</t>
      </is>
    </oc>
    <nc r="C86" t="inlineStr">
      <is>
        <t>875 1 16 01063 01 9000 140</t>
      </is>
    </nc>
  </rcc>
  <rfmt sheetId="2" s="1" sqref="D86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089" sId="2" odxf="1" s="1" dxf="1">
    <nc r="D86" t="inlineStr">
      <is>
  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90" sId="2">
    <nc r="E86" t="inlineStr">
      <is>
        <t>Министерство образования, науки и молодежной политики Республики Коми</t>
      </is>
    </nc>
  </rcc>
  <rrc rId="5091" sId="2" ref="A89:XFD89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6:$XFD$106" dn="Z_10B69522_62AE_4313_859A_9E4F497E803C_.wvu.Rows" sId="2"/>
    <undo index="2" exp="area" ref3D="1" dr="$A$98:$XFD$102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092" sId="2">
    <oc r="C87" t="inlineStr">
      <is>
        <t>890 1 16 01053 01 9000 140</t>
      </is>
    </oc>
    <nc r="C87" t="inlineStr">
      <is>
        <t>890 1 16 01063 01 0101 140</t>
      </is>
    </nc>
  </rcc>
  <rcc rId="5093" sId="2">
    <nc r="D87" t="inlineStr">
      <is>
  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  </is>
    </nc>
  </rcc>
  <rcc rId="5094" sId="2">
    <nc r="E87" t="inlineStr">
      <is>
        <t>Министерство юстиции Республики Коми</t>
      </is>
    </nc>
  </rcc>
  <rcc rId="5095" sId="2" numFmtId="4">
    <nc r="G87">
      <v>10000</v>
    </nc>
  </rcc>
  <rcc rId="5096" sId="2">
    <oc r="C88" t="inlineStr">
      <is>
        <t>890 1 16 01053 01 9000 140</t>
      </is>
    </oc>
    <nc r="C88" t="inlineStr">
      <is>
        <t>875 1 16 01073 01 0017 140</t>
      </is>
    </nc>
  </rcc>
  <rcc rId="5097" sId="2">
    <nc r="E88" t="inlineStr">
      <is>
        <t>Министерство образования, науки и молодежной политики Республики Коми</t>
      </is>
    </nc>
  </rcc>
  <rfmt sheetId="2" s="1" sqref="D88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098" sId="2" odxf="1" s="1" dxf="1">
    <nc r="D88" t="inlineStr">
      <is>
    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99" sId="2" ref="A89:XFD89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7:$XFD$107" dn="Z_10B69522_62AE_4313_859A_9E4F497E803C_.wvu.Rows" sId="2"/>
    <undo index="2" exp="area" ref3D="1" dr="$A$99:$XFD$103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00" sId="2" ref="A89:XFD90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8:$XFD$108" dn="Z_10B69522_62AE_4313_859A_9E4F497E803C_.wvu.Rows" sId="2"/>
    <undo index="2" exp="area" ref3D="1" dr="$A$100:$XFD$104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101" sId="2" numFmtId="4">
    <nc r="G88">
      <v>150</v>
    </nc>
  </rcc>
  <rcc rId="5102" sId="2">
    <nc r="E89" t="inlineStr">
      <is>
        <t>Министерство юстиции Республики Коми</t>
      </is>
    </nc>
  </rcc>
  <rfmt sheetId="2" s="1" sqref="D89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03" sId="2" odxf="1" s="1" dxf="1">
    <nc r="D89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04" sId="2">
    <nc r="C89" t="inlineStr">
      <is>
        <t>890 1 16 01153 01 9000 140</t>
      </is>
    </nc>
  </rcc>
  <rcc rId="5105" sId="2" numFmtId="4">
    <nc r="G89">
      <v>500</v>
    </nc>
  </rcc>
  <rcc rId="5106" sId="2">
    <nc r="E90" t="inlineStr">
      <is>
        <t>Министерство юстиции Республики Коми</t>
      </is>
    </nc>
  </rcc>
  <rfmt sheetId="2" s="1" sqref="D90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07" sId="2" odxf="1" s="1" dxf="1">
    <nc r="D90" t="inlineStr">
      <is>
  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08" sId="2">
    <nc r="C90" t="inlineStr">
      <is>
        <t>890 1 16 01193 01 0007 140</t>
      </is>
    </nc>
  </rcc>
  <rcc rId="5109" sId="2" numFmtId="4">
    <nc r="G90">
      <v>200</v>
    </nc>
  </rcc>
  <rrc rId="5110" sId="2" ref="A91:XFD92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0:$XFD$110" dn="Z_10B69522_62AE_4313_859A_9E4F497E803C_.wvu.Rows" sId="2"/>
    <undo index="2" exp="area" ref3D="1" dr="$A$102:$XFD$106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111" sId="2">
    <nc r="E91" t="inlineStr">
      <is>
        <t>Министерство юстиции Республики Коми</t>
      </is>
    </nc>
  </rcc>
  <rfmt sheetId="2" s="1" sqref="D91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12" sId="2" odxf="1" s="1" dxf="1">
    <nc r="D91" t="inlineStr">
      <is>
  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13" sId="2">
    <nc r="C91" t="inlineStr">
      <is>
        <t>890 1 16 01193 01 0013 140</t>
      </is>
    </nc>
  </rcc>
  <rcc rId="5114" sId="2" numFmtId="4">
    <nc r="G91">
      <v>3300</v>
    </nc>
  </rcc>
  <rcc rId="5115" sId="2">
    <nc r="E92" t="inlineStr">
      <is>
        <t>Министерство образования, науки и молодежной политики Республики Коми</t>
      </is>
    </nc>
  </rcc>
  <rcc rId="5116" sId="2">
    <nc r="C92" t="inlineStr">
      <is>
        <t>875 1 16 01203 01 0021 140</t>
      </is>
    </nc>
  </rcc>
  <rfmt sheetId="2" s="1" sqref="D92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17" sId="2" odxf="1" s="1" dxf="1">
    <nc r="D92" t="inlineStr">
      <is>
  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18" sId="2" numFmtId="4">
    <nc r="G92">
      <v>2000</v>
    </nc>
  </rcc>
  <rcc rId="5119" sId="2">
    <nc r="E93" t="inlineStr">
      <is>
        <t>Министерство образования, науки и молодежной политики Республики Коми</t>
      </is>
    </nc>
  </rcc>
  <rcc rId="5120" sId="2">
    <nc r="C93" t="inlineStr">
      <is>
        <t>875 1 16 01203 01 9000 140</t>
      </is>
    </nc>
  </rcc>
  <rfmt sheetId="2" s="1" sqref="D93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21" sId="2" odxf="1" s="1" dxf="1">
    <nc r="D93" t="inlineStr">
      <is>
  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22" sId="2" numFmtId="4">
    <nc r="G93">
      <v>4000</v>
    </nc>
  </rcc>
  <rcc rId="5123" sId="2">
    <nc r="E94" t="inlineStr">
      <is>
        <t>Министерство юстиции Республики Коми</t>
      </is>
    </nc>
  </rcc>
  <rcc rId="5124" sId="2">
    <nc r="D94" t="inlineStr">
      <is>
  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  </is>
    </nc>
  </rcc>
  <rcc rId="5125" sId="2">
    <nc r="C94" t="inlineStr">
      <is>
        <t>890 1 16 01203 01 9000 140</t>
      </is>
    </nc>
  </rcc>
  <rcc rId="5126" sId="2" numFmtId="4">
    <nc r="G94">
      <v>15000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1" sId="2">
    <oc r="C156" t="inlineStr">
      <is>
        <t>956 2 18 04010 04 0000 150</t>
      </is>
    </oc>
    <nc r="C156" t="inlineStr">
      <is>
        <t>000 2 18 04010 04 0000 150</t>
      </is>
    </nc>
  </rcc>
  <rcc rId="5652" sId="2">
    <oc r="C154" t="inlineStr">
      <is>
        <t>956 2 07 04020 04 0000 150</t>
      </is>
    </oc>
    <nc r="C154" t="inlineStr">
      <is>
        <t>000 2 07 04020 04 0000 150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3" sId="2" numFmtId="4">
    <oc r="H159">
      <v>-22.5</v>
    </oc>
    <nc r="H159">
      <v>0</v>
    </nc>
  </rcc>
  <rcc rId="5654" sId="2" numFmtId="4">
    <oc r="H160">
      <v>-8</v>
    </oc>
    <nc r="H160">
      <v>0</v>
    </nc>
  </rcc>
  <rcc rId="5655" sId="2" numFmtId="4">
    <oc r="H161">
      <v>-224.73</v>
    </oc>
    <nc r="H161">
      <v>-64442.03</v>
    </nc>
  </rcc>
  <rcc rId="5656" sId="2" numFmtId="4">
    <oc r="H162">
      <v>-259.3</v>
    </oc>
    <nc r="H162">
      <v>-79162.52</v>
    </nc>
  </rcc>
  <rcc rId="5657" sId="2">
    <oc r="H158">
      <f>H161+H162+H160+H159</f>
    </oc>
    <nc r="H158">
      <f>H161+H162</f>
    </nc>
  </rcc>
  <rcc rId="5658" sId="2">
    <oc r="G158">
      <f>G161+G162</f>
    </oc>
    <nc r="G158">
      <f>G161+G162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59" sId="2" ref="A159:XFD159" action="deleteRow">
    <undo index="5" exp="ref" v="1" dr="I159" r="I158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59:XFD159" start="0" length="0">
      <dxf>
        <font>
          <sz val="10"/>
          <name val="Times New Roman"/>
          <scheme val="none"/>
        </font>
      </dxf>
    </rfmt>
    <rcc rId="0" sId="2" dxf="1">
      <nc r="C159" t="inlineStr">
        <is>
          <t>923 2 19 25027 04 0000 150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59" t="inlineStr">
        <is>
      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59" t="inlineStr">
        <is>
          <t xml:space="preserve"> Администрация муниципального образования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0" sId="2" ref="A159:XFD159" action="deleteRow">
    <undo index="3" exp="ref" v="1" dr="I159" r="I158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59:XFD159" start="0" length="0">
      <dxf>
        <font>
          <sz val="10"/>
          <name val="Times New Roman"/>
          <scheme val="none"/>
        </font>
      </dxf>
    </rfmt>
    <rcc rId="0" sId="2" dxf="1">
      <nc r="C159" t="inlineStr">
        <is>
          <t>923 2 19 35120 04 0000 150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59" t="inlineStr">
        <is>
      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59" t="inlineStr">
        <is>
          <t xml:space="preserve"> Администрация муниципального образования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5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661" sId="2">
    <oc r="E160" t="inlineStr">
      <is>
        <t xml:space="preserve"> Администрация муниципального образования городского округа "Инта"                                                                 Отдел образования администрации муниципального образования городского округа "Инта"</t>
      </is>
    </oc>
    <nc r="E160" t="inlineStr">
      <is>
        <t xml:space="preserve"> Финансовое управление администрации муниципального образования городского округа "Инта"                                                               Отдел образования администрации муниципального образования городского округа "Инта"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Лист1!$C$1:$L$160</formula>
    <oldFormula>Лист1!$C$1:$L$160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2">
    <oc r="I158">
      <f>I159+I160+#REF!+#REF!</f>
    </oc>
    <nc r="I158">
      <f>I159+I160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9" sId="2" numFmtId="4">
    <oc r="H160">
      <v>-79162.52</v>
    </oc>
    <nc r="H160">
      <v>-79161.52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0" sId="2">
    <oc r="C2" t="inlineStr">
      <is>
        <t>Реестр источников доходов  бюджета муниципального образования городского округа "Инта" на 2020 год и плановый период 2021 и 2022 годов</t>
      </is>
    </oc>
    <nc r="C2" t="inlineStr">
      <is>
        <t>Реестр источников доходов  бюджета муниципального образования городского округа "Инта" на 2021 год и плановый период 2022 и 2023 годов</t>
      </is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1" sId="2" numFmtId="4">
    <oc r="I12">
      <v>128458</v>
    </oc>
    <nc r="I12">
      <v>127428000</v>
    </nc>
  </rcc>
  <rcc rId="5672" sId="2" numFmtId="4">
    <oc r="J12">
      <v>115780</v>
    </oc>
    <nc r="J12">
      <v>128740000</v>
    </nc>
  </rcc>
  <rcc rId="5673" sId="2" numFmtId="4">
    <oc r="K12">
      <v>115770</v>
    </oc>
    <nc r="K12">
      <v>131020000</v>
    </nc>
  </rcc>
  <rcc rId="5674" sId="2" numFmtId="4">
    <oc r="L12">
      <v>116620</v>
    </oc>
    <nc r="L12">
      <v>133400000</v>
    </nc>
  </rcc>
  <rcc rId="5675" sId="2" numFmtId="4">
    <oc r="I13">
      <v>393</v>
    </oc>
    <nc r="I13">
      <v>311000</v>
    </nc>
  </rcc>
  <rcc rId="5676" sId="2" numFmtId="4">
    <oc r="J13">
      <v>360</v>
    </oc>
    <nc r="J13">
      <v>320000</v>
    </nc>
  </rcc>
  <rcc rId="5677" sId="2" numFmtId="4">
    <oc r="K13">
      <v>360</v>
    </oc>
    <nc r="K13">
      <v>320000</v>
    </nc>
  </rcc>
  <rcc rId="5678" sId="2" numFmtId="4">
    <oc r="L13">
      <v>360</v>
    </oc>
    <nc r="L13">
      <v>320000</v>
    </nc>
  </rcc>
  <rcc rId="5679" sId="2" numFmtId="4">
    <oc r="I14">
      <v>207</v>
    </oc>
    <nc r="I14">
      <v>268000</v>
    </nc>
  </rcc>
  <rcc rId="5680" sId="2" numFmtId="4">
    <oc r="J14">
      <v>160</v>
    </oc>
    <nc r="J14">
      <v>270000</v>
    </nc>
  </rcc>
  <rcc rId="5681" sId="2" numFmtId="4">
    <oc r="K14">
      <v>160</v>
    </oc>
    <nc r="K14">
      <v>270000</v>
    </nc>
  </rcc>
  <rcc rId="5682" sId="2" numFmtId="4">
    <oc r="L14">
      <v>160</v>
    </oc>
    <nc r="L14">
      <v>280000</v>
    </nc>
  </rcc>
  <rcc rId="5683" sId="2" numFmtId="4">
    <oc r="J17">
      <v>1900</v>
    </oc>
    <nc r="J17">
      <v>3098000</v>
    </nc>
  </rcc>
  <rcc rId="5684" sId="2" numFmtId="4">
    <oc r="K17">
      <v>1990</v>
    </oc>
    <nc r="K17">
      <v>3230000</v>
    </nc>
  </rcc>
  <rcc rId="5685" sId="2" numFmtId="4">
    <oc r="L17">
      <v>1990</v>
    </oc>
    <nc r="L17">
      <v>3310000</v>
    </nc>
  </rcc>
  <rcc rId="5686" sId="2" numFmtId="4">
    <oc r="J18">
      <v>20</v>
    </oc>
    <nc r="J18">
      <v>19000</v>
    </nc>
  </rcc>
  <rcc rId="5687" sId="2" numFmtId="4">
    <oc r="K18">
      <v>14</v>
    </oc>
    <nc r="K18">
      <v>19000</v>
    </nc>
  </rcc>
  <rcc rId="5688" sId="2" numFmtId="4">
    <oc r="L18">
      <v>14</v>
    </oc>
    <nc r="L18">
      <v>19000</v>
    </nc>
  </rcc>
  <rcc rId="5689" sId="2" numFmtId="4">
    <oc r="J19">
      <v>3440</v>
    </oc>
    <nc r="J19">
      <v>4077000</v>
    </nc>
  </rcc>
  <rcc rId="5690" sId="2" numFmtId="4">
    <oc r="K19">
      <v>3540</v>
    </oc>
    <nc r="K19">
      <v>4231000</v>
    </nc>
  </rcc>
  <rcc rId="5691" sId="2" numFmtId="4">
    <oc r="L19">
      <v>3540</v>
    </oc>
    <nc r="L19">
      <v>4331000</v>
    </nc>
  </rcc>
  <rcc rId="5692" sId="2" numFmtId="4">
    <oc r="J20">
      <v>-260</v>
    </oc>
    <nc r="J20">
      <v>-444000</v>
    </nc>
  </rcc>
  <rcc rId="5693" sId="2" numFmtId="4">
    <oc r="K20">
      <v>-344</v>
    </oc>
    <nc r="K20">
      <v>-460000</v>
    </nc>
  </rcc>
  <rcc rId="5694" sId="2" numFmtId="4">
    <oc r="L20">
      <v>-344</v>
    </oc>
    <nc r="L20">
      <v>-510000</v>
    </nc>
  </rcc>
  <rcc rId="5695" sId="2" numFmtId="4">
    <oc r="I17">
      <v>1680</v>
    </oc>
    <nc r="I17">
      <v>2916000</v>
    </nc>
  </rcc>
  <rcc rId="5696" sId="2" numFmtId="4">
    <oc r="I18">
      <v>20</v>
    </oc>
    <nc r="I18">
      <v>18000</v>
    </nc>
  </rcc>
  <rcc rId="5697" sId="2" numFmtId="4">
    <oc r="I19">
      <v>3060</v>
    </oc>
    <nc r="I19">
      <v>3763000</v>
    </nc>
  </rcc>
  <rcc rId="5698" sId="2" numFmtId="4">
    <oc r="I20">
      <v>-260</v>
    </oc>
    <nc r="I20">
      <v>-487000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9" sId="2" numFmtId="4">
    <oc r="I24">
      <v>14447</v>
    </oc>
    <nc r="I24">
      <v>13233000</v>
    </nc>
  </rcc>
  <rcc rId="5700" sId="2" numFmtId="4">
    <oc r="J24">
      <v>14640</v>
    </oc>
    <nc r="J24">
      <v>13590000</v>
    </nc>
  </rcc>
  <rcc rId="5701" sId="2" numFmtId="4">
    <oc r="K24">
      <v>14860</v>
    </oc>
    <nc r="K24">
      <v>14130000</v>
    </nc>
  </rcc>
  <rcc rId="5702" sId="2" numFmtId="4">
    <oc r="L24">
      <v>15160</v>
    </oc>
    <nc r="L24">
      <v>21000000</v>
    </nc>
  </rcc>
  <rcc rId="5703" sId="2" numFmtId="4">
    <oc r="I26">
      <v>6175</v>
    </oc>
    <nc r="I26">
      <v>3384000</v>
    </nc>
  </rcc>
  <rcc rId="5704" sId="2" numFmtId="4">
    <oc r="J26">
      <v>6360</v>
    </oc>
    <nc r="J26">
      <v>3100000</v>
    </nc>
  </rcc>
  <rcc rId="5705" sId="2" numFmtId="4">
    <oc r="K26">
      <v>6540</v>
    </oc>
    <nc r="K26">
      <v>3220000</v>
    </nc>
  </rcc>
  <rcc rId="5706" sId="2" numFmtId="4">
    <oc r="L26">
      <v>6740</v>
    </oc>
    <nc r="L26">
      <v>4850000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07" sId="2" numFmtId="4">
    <oc r="I28">
      <v>24767</v>
    </oc>
    <nc r="I28">
      <v>20197000</v>
    </nc>
  </rcc>
  <rcc rId="5708" sId="2" numFmtId="4">
    <oc r="J28">
      <v>24500</v>
    </oc>
    <nc r="J28">
      <v>4400000</v>
    </nc>
  </rcc>
  <rcc rId="5709" sId="2" numFmtId="4">
    <oc r="K28">
      <v>24520</v>
    </oc>
    <nc r="K28">
      <v>500000</v>
    </nc>
  </rcc>
  <rcc rId="5710" sId="2" numFmtId="4">
    <oc r="L28">
      <v>24520</v>
    </oc>
    <nc r="L28">
      <v>100000</v>
    </nc>
  </rcc>
  <rcc rId="5711" sId="2">
    <oc r="G27">
      <f>G28+G29</f>
    </oc>
    <nc r="G27">
      <f>G28</f>
    </nc>
  </rcc>
  <rcc rId="5712" sId="2">
    <oc r="H27">
      <f>H28+H29</f>
    </oc>
    <nc r="H27">
      <f>H28</f>
    </nc>
  </rcc>
  <rcc rId="5713" sId="2">
    <oc r="I27">
      <f>I28+I29</f>
    </oc>
    <nc r="I27">
      <f>I28</f>
    </nc>
  </rcc>
  <rcc rId="5714" sId="2">
    <oc r="J27">
      <f>J28+J29</f>
    </oc>
    <nc r="J27">
      <f>J28</f>
    </nc>
  </rcc>
  <rcc rId="5715" sId="2">
    <oc r="K27">
      <f>K28+K29</f>
    </oc>
    <nc r="K27">
      <f>K28</f>
    </nc>
  </rcc>
  <rcc rId="5716" sId="2">
    <oc r="L27">
      <f>L28+L29</f>
    </oc>
    <nc r="L27">
      <f>L28</f>
    </nc>
  </rcc>
  <rrc rId="5717" sId="2" ref="A29:XFD29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29:XFD29" start="0" length="0">
      <dxf>
        <font>
          <sz val="10"/>
          <name val="Times New Roman"/>
          <scheme val="none"/>
        </font>
      </dxf>
    </rfmt>
    <rcc rId="0" sId="2" dxf="1">
      <nc r="C29" t="inlineStr">
        <is>
          <t>182 1 05 02022 01 0000 110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29" t="inlineStr">
        <is>
          <t>Единый налог на вмененный доход для отдельных видов деятельности (за налоговые периоды, истекшие до 1 января 2011 года)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29" t="inlineStr">
        <is>
          <t>Федеральная налоговая служба</t>
        </is>
      </nc>
      <ndxf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29" start="0" length="0">
      <dxf>
        <font>
          <i/>
          <sz val="10"/>
          <name val="Times New Roman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29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29" start="0" length="0">
      <dxf>
        <alignment vertical="top" readingOrder="0"/>
      </dxf>
    </rfmt>
    <rfmt sheetId="2" sqref="N29" start="0" length="0">
      <dxf>
        <alignment vertical="top" readingOrder="0"/>
      </dxf>
    </rfmt>
  </rr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8" sId="2" numFmtId="4">
    <oc r="I30">
      <v>64</v>
    </oc>
    <nc r="I30">
      <v>10000</v>
    </nc>
  </rcc>
  <rcc rId="5719" sId="2" numFmtId="4">
    <oc r="J30">
      <v>50</v>
    </oc>
    <nc r="J30">
      <v>10000</v>
    </nc>
  </rcc>
  <rcc rId="5720" sId="2" numFmtId="4">
    <oc r="K30">
      <v>50</v>
    </oc>
    <nc r="K30">
      <v>10000</v>
    </nc>
  </rcc>
  <rcc rId="5721" sId="2" numFmtId="4">
    <oc r="L30">
      <v>50</v>
    </oc>
    <nc r="L30">
      <v>10000</v>
    </nc>
  </rcc>
  <rcc rId="5722" sId="2" numFmtId="4">
    <oc r="I32">
      <v>1400</v>
    </oc>
    <nc r="I32">
      <v>1057000</v>
    </nc>
  </rcc>
  <rcc rId="5723" sId="2" numFmtId="4">
    <oc r="J32">
      <v>1400</v>
    </oc>
    <nc r="J32">
      <v>2090000</v>
    </nc>
  </rcc>
  <rcc rId="5724" sId="2" numFmtId="4">
    <oc r="K32">
      <v>1450</v>
    </oc>
    <nc r="K32">
      <v>2180000</v>
    </nc>
  </rcc>
  <rcc rId="5725" sId="2" numFmtId="4">
    <oc r="L32">
      <v>1500</v>
    </oc>
    <nc r="L32">
      <v>2260000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7" sId="2">
    <oc r="G82">
      <f>G83+G84+G85+G86+G87+G88</f>
    </oc>
    <nc r="G82">
      <f>G83+G84+G85+G86+G87+G88+G89+G90+G91+G92+G93+G94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26" sId="2" numFmtId="4">
    <oc r="I35">
      <v>5171</v>
    </oc>
    <nc r="I35">
      <v>6023000</v>
    </nc>
  </rcc>
  <rcc rId="5727" sId="2" numFmtId="4">
    <oc r="J35">
      <v>6000</v>
    </oc>
    <nc r="J35">
      <v>6500000</v>
    </nc>
  </rcc>
  <rcc rId="5728" sId="2" numFmtId="4">
    <oc r="K35">
      <v>7000</v>
    </oc>
    <nc r="K35">
      <v>7020000</v>
    </nc>
  </rcc>
  <rcc rId="5729" sId="2" numFmtId="4">
    <oc r="L35">
      <v>7000</v>
    </oc>
    <nc r="L35">
      <v>7590000</v>
    </nc>
  </rcc>
  <rcc rId="5730" sId="2" numFmtId="4">
    <oc r="I38">
      <v>2032</v>
    </oc>
    <nc r="I38">
      <v>2323000</v>
    </nc>
  </rcc>
  <rcc rId="5731" sId="2" numFmtId="4">
    <oc r="J38">
      <v>2200</v>
    </oc>
    <nc r="J38">
      <v>2335000</v>
    </nc>
  </rcc>
  <rcc rId="5732" sId="2" numFmtId="4">
    <oc r="K38">
      <v>2200</v>
    </oc>
    <nc r="K38">
      <v>2346000</v>
    </nc>
  </rcc>
  <rcc rId="5733" sId="2" numFmtId="4">
    <oc r="L38">
      <v>2200</v>
    </oc>
    <nc r="L38">
      <v>2370000</v>
    </nc>
  </rcc>
  <rcc rId="5734" sId="2" numFmtId="4">
    <oc r="I40">
      <v>750</v>
    </oc>
    <nc r="I40">
      <v>876000</v>
    </nc>
  </rcc>
  <rcc rId="5735" sId="2" numFmtId="4">
    <oc r="J40">
      <v>800</v>
    </oc>
    <nc r="J40">
      <v>885000</v>
    </nc>
  </rcc>
  <rcc rId="5736" sId="2" numFmtId="4">
    <oc r="L40">
      <v>800</v>
    </oc>
    <nc r="L40">
      <v>900000</v>
    </nc>
  </rcc>
  <rcc rId="5737" sId="2" numFmtId="4">
    <oc r="K40">
      <v>800</v>
    </oc>
    <nc r="K40">
      <v>894000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8" sId="2" numFmtId="4">
    <oc r="I43">
      <v>5000</v>
    </oc>
    <nc r="I43">
      <v>7843000</v>
    </nc>
  </rcc>
  <rcc rId="5739" sId="2" numFmtId="4">
    <oc r="I46">
      <v>50</v>
    </oc>
    <nc r="I46">
      <v>34000</v>
    </nc>
  </rcc>
  <rcc rId="5740" sId="2" numFmtId="4">
    <oc r="J43">
      <v>5000</v>
    </oc>
    <nc r="J43">
      <v>7920000</v>
    </nc>
  </rcc>
  <rcc rId="5741" sId="2" numFmtId="4">
    <oc r="K43">
      <v>5000</v>
    </oc>
    <nc r="K43">
      <v>8000000</v>
    </nc>
  </rcc>
  <rcc rId="5742" sId="2" numFmtId="4">
    <oc r="L43">
      <v>5000</v>
    </oc>
    <nc r="L43">
      <v>8080000</v>
    </nc>
  </rcc>
  <rcc rId="5743" sId="2" numFmtId="4">
    <oc r="K46">
      <v>50</v>
    </oc>
    <nc r="K46">
      <v>30000</v>
    </nc>
  </rcc>
  <rcc rId="5744" sId="2" numFmtId="4">
    <oc r="J46">
      <v>50</v>
    </oc>
    <nc r="J46">
      <v>40000</v>
    </nc>
  </rcc>
  <rcc rId="5745" sId="2" numFmtId="4">
    <oc r="L46">
      <v>50</v>
    </oc>
    <nc r="L46">
      <v>30000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6" sId="2" numFmtId="4">
    <oc r="J49">
      <v>320</v>
    </oc>
    <nc r="J49">
      <v>100000</v>
    </nc>
  </rcc>
  <rcc rId="5747" sId="2" numFmtId="4">
    <oc r="I49">
      <v>270</v>
    </oc>
    <nc r="I49">
      <v>31600</v>
    </nc>
  </rcc>
  <rcc rId="5748" sId="2" numFmtId="4">
    <oc r="K49">
      <v>320</v>
    </oc>
    <nc r="K49">
      <v>420000</v>
    </nc>
  </rcc>
  <rcc rId="5749" sId="2" numFmtId="4">
    <oc r="L49">
      <v>320</v>
    </oc>
    <nc r="L49">
      <v>540000</v>
    </nc>
  </rcc>
  <rcc rId="5750" sId="2" numFmtId="4">
    <oc r="I51">
      <v>5900</v>
    </oc>
    <nc r="I51">
      <v>6100000</v>
    </nc>
  </rcc>
  <rcc rId="5751" sId="2" numFmtId="4">
    <oc r="J51">
      <v>6000</v>
    </oc>
    <nc r="J51">
      <v>5300000</v>
    </nc>
  </rcc>
  <rcc rId="5752" sId="2" numFmtId="4">
    <oc r="K51">
      <v>6200</v>
    </oc>
    <nc r="K51">
      <v>5400000</v>
    </nc>
  </rcc>
  <rcc rId="5753" sId="2" numFmtId="4">
    <oc r="L51">
      <v>6400</v>
    </oc>
    <nc r="L51">
      <v>5600000</v>
    </nc>
  </rcc>
  <rfmt sheetId="2" sqref="G52" start="0" length="0">
    <dxf>
      <font>
        <i val="0"/>
        <sz val="10"/>
        <name val="Times New Roman"/>
        <scheme val="none"/>
      </font>
    </dxf>
  </rfmt>
  <rfmt sheetId="2" sqref="H52" start="0" length="0">
    <dxf>
      <font>
        <i val="0"/>
        <sz val="10"/>
        <name val="Times New Roman"/>
        <scheme val="none"/>
      </font>
    </dxf>
  </rfmt>
  <rfmt sheetId="2" sqref="I52" start="0" length="0">
    <dxf>
      <font>
        <i val="0"/>
        <sz val="10"/>
        <name val="Times New Roman"/>
        <scheme val="none"/>
      </font>
    </dxf>
  </rfmt>
  <rfmt sheetId="2" sqref="J52" start="0" length="0">
    <dxf>
      <font>
        <i val="0"/>
        <sz val="10"/>
        <name val="Times New Roman"/>
        <scheme val="none"/>
      </font>
    </dxf>
  </rfmt>
  <rfmt sheetId="2" sqref="K52" start="0" length="0">
    <dxf>
      <font>
        <i val="0"/>
        <sz val="10"/>
        <name val="Times New Roman"/>
        <scheme val="none"/>
      </font>
    </dxf>
  </rfmt>
  <rfmt sheetId="2" sqref="L52" start="0" length="0">
    <dxf>
      <font>
        <i val="0"/>
        <sz val="10"/>
        <name val="Times New Roman"/>
        <scheme val="none"/>
      </font>
    </dxf>
  </rfmt>
  <rcc rId="5754" sId="2" numFmtId="4">
    <oc r="I52">
      <v>132</v>
    </oc>
    <nc r="I52">
      <v>138000</v>
    </nc>
  </rcc>
  <rcc rId="5755" sId="2" numFmtId="4">
    <oc r="J52">
      <v>134</v>
    </oc>
    <nc r="J52">
      <v>140000</v>
    </nc>
  </rcc>
  <rcc rId="5756" sId="2" numFmtId="4">
    <oc r="K52">
      <v>137</v>
    </oc>
    <nc r="K52">
      <v>142000</v>
    </nc>
  </rcc>
  <rcc rId="5757" sId="2" numFmtId="4">
    <oc r="L52">
      <v>140</v>
    </oc>
    <nc r="L52">
      <v>144000</v>
    </nc>
  </rcc>
  <rcc rId="5758" sId="2" numFmtId="4">
    <oc r="I54">
      <v>23100</v>
    </oc>
    <nc r="I54">
      <v>18500000</v>
    </nc>
  </rcc>
  <rcc rId="5759" sId="2" numFmtId="4">
    <oc r="J54">
      <v>22000</v>
    </oc>
    <nc r="J54">
      <v>21000000</v>
    </nc>
  </rcc>
  <rcc rId="5760" sId="2" numFmtId="4">
    <oc r="K54">
      <v>22000</v>
    </oc>
    <nc r="K54">
      <v>20000000</v>
    </nc>
  </rcc>
  <rcc rId="5761" sId="2" numFmtId="4">
    <oc r="L54">
      <v>22000</v>
    </oc>
    <nc r="L54">
      <v>19000000</v>
    </nc>
  </rcc>
  <rcc rId="5762" sId="2" numFmtId="4">
    <oc r="I57">
      <v>300</v>
    </oc>
    <nc r="I57">
      <v>121300</v>
    </nc>
  </rcc>
  <rcc rId="5763" sId="2" numFmtId="4">
    <oc r="J57">
      <v>550</v>
    </oc>
    <nc r="J57">
      <v>0</v>
    </nc>
  </rcc>
  <rcc rId="5764" sId="2" numFmtId="4">
    <oc r="K57">
      <v>550</v>
    </oc>
    <nc r="K57">
      <v>0</v>
    </nc>
  </rcc>
  <rcc rId="5765" sId="2" numFmtId="4">
    <oc r="L57">
      <v>550</v>
    </oc>
    <nc r="L57">
      <v>0</v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6" sId="2" numFmtId="4">
    <oc r="I60">
      <v>7040</v>
    </oc>
    <nc r="I60">
      <v>8498000</v>
    </nc>
  </rcc>
  <rcc rId="5767" sId="2" numFmtId="4">
    <oc r="J60">
      <v>7000</v>
    </oc>
    <nc r="J60">
      <v>8540000</v>
    </nc>
  </rcc>
  <rcc rId="5768" sId="2" numFmtId="4">
    <oc r="K60">
      <v>6750</v>
    </oc>
    <nc r="K60">
      <v>7930000</v>
    </nc>
  </rcc>
  <rcc rId="5769" sId="2" numFmtId="4">
    <oc r="L60">
      <v>6290</v>
    </oc>
    <nc r="L60">
      <v>7400000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6" sId="2" numFmtId="4">
    <oc r="I63">
      <v>1529.9</v>
    </oc>
    <nc r="I63">
      <v>620000</v>
    </nc>
  </rcc>
  <rcc rId="5777" sId="2" numFmtId="4">
    <oc r="I64">
      <v>120</v>
    </oc>
    <nc r="I64">
      <v>214000</v>
    </nc>
  </rcc>
  <rcc rId="5778" sId="2" numFmtId="4">
    <oc r="I65">
      <v>300</v>
    </oc>
    <nc r="I65">
      <v>0</v>
    </nc>
  </rcc>
  <rcc rId="5779" sId="2" numFmtId="4">
    <oc r="I66">
      <v>0.1</v>
    </oc>
    <nc r="I66">
      <v>1000</v>
    </nc>
  </rcc>
  <rcc rId="5780" sId="2" numFmtId="4">
    <oc r="J63">
      <v>570</v>
    </oc>
    <nc r="J63">
      <v>685000</v>
    </nc>
  </rcc>
  <rcc rId="5781" sId="2" numFmtId="4">
    <oc r="J64">
      <v>600</v>
    </oc>
    <nc r="J64">
      <v>400000</v>
    </nc>
  </rcc>
  <rcc rId="5782" sId="2" numFmtId="4">
    <oc r="J65">
      <v>280</v>
    </oc>
    <nc r="J65">
      <v>94000</v>
    </nc>
  </rcc>
  <rcc rId="5783" sId="2" numFmtId="4">
    <oc r="J66">
      <v>50</v>
    </oc>
    <nc r="J66">
      <v>1000</v>
    </nc>
  </rcc>
  <rcc rId="5784" sId="2" numFmtId="4">
    <oc r="K63">
      <v>610</v>
    </oc>
    <nc r="K63">
      <v>710000</v>
    </nc>
  </rcc>
  <rcc rId="5785" sId="2" numFmtId="4">
    <oc r="K64">
      <v>640</v>
    </oc>
    <nc r="K64">
      <v>413000</v>
    </nc>
  </rcc>
  <rcc rId="5786" sId="2" numFmtId="4">
    <oc r="K65">
      <v>300</v>
    </oc>
    <nc r="K65">
      <v>96000</v>
    </nc>
  </rcc>
  <rcc rId="5787" sId="2" numFmtId="4">
    <oc r="K66">
      <v>50</v>
    </oc>
    <nc r="K66">
      <v>1000</v>
    </nc>
  </rcc>
  <rcc rId="5788" sId="2" numFmtId="4">
    <oc r="L63">
      <v>610</v>
    </oc>
    <nc r="L63">
      <v>738000</v>
    </nc>
  </rcc>
  <rcc rId="5789" sId="2" numFmtId="4">
    <oc r="L66">
      <v>50</v>
    </oc>
    <nc r="L66">
      <v>1000</v>
    </nc>
  </rcc>
  <rcc rId="5790" sId="2" numFmtId="4">
    <oc r="L65">
      <v>300</v>
    </oc>
    <nc r="L65">
      <v>100000</v>
    </nc>
  </rcc>
  <rcc rId="5791" sId="2" numFmtId="4">
    <oc r="L64">
      <v>640</v>
    </oc>
    <nc r="L64">
      <v>431000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2" numFmtId="4">
    <oc r="I70">
      <v>50</v>
    </oc>
    <nc r="I70">
      <v>21</v>
    </nc>
  </rcc>
  <rcc rId="5793" sId="2" numFmtId="4">
    <oc r="I73">
      <v>5650</v>
    </oc>
    <nc r="I73">
      <v>8035</v>
    </nc>
  </rcc>
  <rcc rId="5794" sId="2" numFmtId="4">
    <oc r="J70">
      <v>50</v>
    </oc>
    <nc r="J70">
      <v>15000</v>
    </nc>
  </rcc>
  <rcc rId="5795" sId="2" numFmtId="4">
    <oc r="K70">
      <v>50</v>
    </oc>
    <nc r="K70">
      <v>15000</v>
    </nc>
  </rcc>
  <rcc rId="5796" sId="2" numFmtId="4">
    <oc r="L70">
      <v>50</v>
    </oc>
    <nc r="L70">
      <v>15000</v>
    </nc>
  </rcc>
  <rcc rId="5797" sId="2" numFmtId="4">
    <oc r="J73">
      <v>5513</v>
    </oc>
    <nc r="J73">
      <v>5465000</v>
    </nc>
  </rcc>
  <rcc rId="5798" sId="2" numFmtId="4">
    <oc r="K73">
      <v>5000</v>
    </oc>
    <nc r="K73">
      <v>5385000</v>
    </nc>
  </rcc>
  <rcc rId="5799" sId="2" numFmtId="4">
    <oc r="L73">
      <v>5000</v>
    </oc>
    <nc r="L73">
      <v>5555000</v>
    </nc>
  </rcc>
  <rcc rId="5800" sId="2" numFmtId="4">
    <oc r="I76">
      <v>10000</v>
    </oc>
    <nc r="I76">
      <v>8500000</v>
    </nc>
  </rcc>
  <rcc rId="5801" sId="2" numFmtId="4">
    <oc r="J76">
      <v>12000</v>
    </oc>
    <nc r="J76">
      <v>3900000</v>
    </nc>
  </rcc>
  <rcc rId="5802" sId="2" numFmtId="4">
    <oc r="K76">
      <v>10000</v>
    </oc>
    <nc r="K76">
      <v>3600000</v>
    </nc>
  </rcc>
  <rcc rId="5803" sId="2" numFmtId="4">
    <oc r="L76">
      <v>10000</v>
    </oc>
    <nc r="L76">
      <v>2900000</v>
    </nc>
  </rcc>
  <rcc rId="5804" sId="2" numFmtId="4">
    <oc r="I79">
      <v>540</v>
    </oc>
    <nc r="I79">
      <v>265000</v>
    </nc>
  </rcc>
  <rcc rId="5805" sId="2" numFmtId="4">
    <oc r="J79">
      <v>990</v>
    </oc>
    <nc r="J79">
      <v>110000</v>
    </nc>
  </rcc>
  <rcc rId="5806" sId="2" numFmtId="4">
    <oc r="K79">
      <v>990</v>
    </oc>
    <nc r="K79">
      <v>110000</v>
    </nc>
  </rcc>
  <rcc rId="5807" sId="2" numFmtId="4">
    <oc r="L79">
      <v>990</v>
    </oc>
    <nc r="L79">
      <v>110000</v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08" sId="2" numFmtId="4">
    <oc r="I115">
      <v>1544600</v>
    </oc>
    <nc r="I115">
      <v>1771000</v>
    </nc>
  </rcc>
  <rcc rId="5809" sId="2" numFmtId="4">
    <nc r="J115">
      <v>1370000</v>
    </nc>
  </rcc>
  <rcc rId="5810" sId="2" numFmtId="4">
    <nc r="K115">
      <v>1370000</v>
    </nc>
  </rcc>
  <rcc rId="5811" sId="2" numFmtId="4">
    <nc r="L115">
      <v>1370000</v>
    </nc>
  </rcc>
  <rcc rId="5812" sId="2" numFmtId="4">
    <oc r="I82">
      <v>35</v>
    </oc>
    <nc r="I82">
      <v>1400</v>
    </nc>
  </rcc>
  <rcc rId="5813" sId="2" numFmtId="4">
    <oc r="I87">
      <v>3250</v>
    </oc>
    <nc r="I87">
      <v>3500</v>
    </nc>
  </rcc>
  <rcc rId="5814" sId="2" numFmtId="4">
    <oc r="I89">
      <v>40000</v>
    </oc>
    <nc r="I89">
      <v>50000</v>
    </nc>
  </rcc>
  <rcc rId="5815" sId="2" numFmtId="4">
    <oc r="I100">
      <v>5000</v>
    </oc>
    <nc r="I100">
      <v>6000</v>
    </nc>
  </rcc>
  <rcc rId="5816" sId="2" numFmtId="4">
    <oc r="I104">
      <v>2200</v>
    </oc>
    <nc r="I104">
      <v>2500</v>
    </nc>
  </rcc>
  <rcc rId="5817" sId="2" numFmtId="4">
    <oc r="I106">
      <v>30900</v>
    </oc>
    <nc r="I106">
      <v>40000</v>
    </nc>
  </rcc>
  <rcc rId="5818" sId="2" numFmtId="4">
    <oc r="I109">
      <v>134000</v>
    </oc>
    <nc r="I109">
      <v>140000</v>
    </nc>
  </rcc>
  <rcc rId="5819" sId="2" numFmtId="4">
    <oc r="I111">
      <v>9800</v>
    </oc>
    <nc r="I111">
      <v>10000</v>
    </nc>
  </rcc>
  <rcc rId="5820" sId="2" numFmtId="4">
    <oc r="I114">
      <v>18700</v>
    </oc>
    <nc r="I114">
      <v>20000</v>
    </nc>
  </rcc>
  <rcc rId="5821" sId="2" numFmtId="4">
    <oc r="I116">
      <v>62000</v>
    </oc>
    <nc r="I116">
      <v>70000</v>
    </nc>
  </rcc>
  <rcc rId="5822" sId="2" numFmtId="4">
    <oc r="I117">
      <v>78250</v>
    </oc>
    <nc r="I117">
      <v>80000</v>
    </nc>
  </rcc>
  <rcc rId="5823" sId="2" numFmtId="4">
    <oc r="I119">
      <v>36250</v>
    </oc>
    <nc r="I119">
      <v>40000</v>
    </nc>
  </rcc>
  <rcc rId="5824" sId="2" numFmtId="4">
    <oc r="I121">
      <v>90000</v>
    </oc>
    <nc r="I121">
      <v>100000</v>
    </nc>
  </rcc>
  <rcc rId="5825" sId="2" numFmtId="4">
    <oc r="I122">
      <v>7030</v>
    </oc>
    <nc r="I122">
      <v>10000</v>
    </nc>
  </rcc>
  <rcc rId="5826" sId="2" numFmtId="4">
    <oc r="I83">
      <v>2500</v>
    </oc>
    <nc r="I83">
      <v>3000</v>
    </nc>
  </rcc>
  <rcc rId="5827" sId="2" numFmtId="4">
    <oc r="I84">
      <v>15</v>
    </oc>
    <nc r="I84">
      <v>5000</v>
    </nc>
  </rcc>
  <rcc rId="5828" sId="2" numFmtId="4">
    <oc r="I85">
      <v>2750</v>
    </oc>
    <nc r="I85">
      <v>5000</v>
    </nc>
  </rcc>
  <rcc rId="5829" sId="2" numFmtId="4">
    <oc r="I92">
      <v>6000</v>
    </oc>
    <nc r="I92">
      <v>7000</v>
    </nc>
  </rcc>
  <rcc rId="5830" sId="2" numFmtId="4">
    <oc r="I93">
      <v>16750</v>
    </oc>
    <nc r="I93">
      <v>20000</v>
    </nc>
  </rcc>
  <rcc rId="5831" sId="2" numFmtId="4">
    <oc r="I94">
      <v>2250</v>
    </oc>
    <nc r="I94">
      <v>5000</v>
    </nc>
  </rcc>
  <rcc rId="5832" sId="2" numFmtId="4">
    <oc r="I102">
      <v>7250</v>
    </oc>
    <nc r="I102">
      <v>10000</v>
    </nc>
  </rcc>
  <rcc rId="5833" sId="2" numFmtId="4">
    <oc r="I101">
      <v>500</v>
    </oc>
    <nc r="I101">
      <v>600</v>
    </nc>
  </rcc>
  <rcc rId="5834" sId="2" numFmtId="4">
    <oc r="I103">
      <v>3100</v>
    </oc>
    <nc r="I103">
      <v>4000</v>
    </nc>
  </rcc>
  <rcc rId="5835" sId="2" numFmtId="4">
    <oc r="I88">
      <v>7600</v>
    </oc>
    <nc r="I88">
      <v>10000</v>
    </nc>
  </rcc>
  <rcc rId="5836" sId="2" numFmtId="4">
    <oc r="I97">
      <v>1350</v>
    </oc>
    <nc r="I97">
      <v>2000</v>
    </nc>
  </rcc>
  <rcc rId="5837" sId="2" numFmtId="4">
    <oc r="I99">
      <v>500</v>
    </oc>
    <nc r="I99">
      <v>700</v>
    </nc>
  </rcc>
  <rcc rId="5838" sId="2" numFmtId="4">
    <oc r="I118">
      <v>224270</v>
    </oc>
    <nc r="I118">
      <v>300000</v>
    </nc>
  </rcc>
  <rcc rId="5839" sId="2" numFmtId="4">
    <oc r="I120">
      <v>50000</v>
    </oc>
    <nc r="I120">
      <v>51293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0" sId="2" numFmtId="4">
    <oc r="J82">
      <v>3</v>
    </oc>
    <nc r="J82">
      <v>0</v>
    </nc>
  </rcc>
  <rcc rId="5841" sId="2" numFmtId="4">
    <oc r="K82">
      <v>3</v>
    </oc>
    <nc r="K82">
      <v>0</v>
    </nc>
  </rcc>
  <rcc rId="5842" sId="2" numFmtId="4">
    <oc r="L82">
      <v>3</v>
    </oc>
    <nc r="L82">
      <v>0</v>
    </nc>
  </rcc>
  <rcc rId="5843" sId="2" numFmtId="4">
    <nc r="J119">
      <v>50</v>
    </nc>
  </rcc>
  <rcc rId="5844" sId="2" numFmtId="4">
    <nc r="K119">
      <v>50</v>
    </nc>
  </rcc>
  <rcc rId="5845" sId="2" numFmtId="4">
    <nc r="L119">
      <v>50</v>
    </nc>
  </rcc>
  <rcc rId="5846" sId="2" numFmtId="4">
    <nc r="J118">
      <v>50</v>
    </nc>
  </rcc>
  <rcc rId="5847" sId="2" numFmtId="4">
    <nc r="K118">
      <v>50</v>
    </nc>
  </rcc>
  <rcc rId="5848" sId="2" numFmtId="4">
    <nc r="L118">
      <v>50</v>
    </nc>
  </rcc>
  <rcc rId="5849" sId="2" numFmtId="4">
    <nc r="J83">
      <v>0</v>
    </nc>
  </rcc>
  <rcc rId="5850" sId="2" numFmtId="4">
    <nc r="K83">
      <v>0</v>
    </nc>
  </rcc>
  <rcc rId="5851" sId="2" numFmtId="4">
    <nc r="L83">
      <v>0</v>
    </nc>
  </rcc>
  <rcc rId="5852" sId="2" numFmtId="4">
    <nc r="J85">
      <v>3000</v>
    </nc>
  </rcc>
  <rcc rId="5853" sId="2" numFmtId="4">
    <nc r="K85">
      <v>3000</v>
    </nc>
  </rcc>
  <rcc rId="5854" sId="2" numFmtId="4">
    <nc r="L85">
      <v>3000</v>
    </nc>
  </rcc>
  <rcc rId="5855" sId="2" numFmtId="4">
    <oc r="J84">
      <v>11</v>
    </oc>
    <nc r="J84">
      <v>3000</v>
    </nc>
  </rcc>
  <rcc rId="5856" sId="2" numFmtId="4">
    <oc r="K84">
      <v>11</v>
    </oc>
    <nc r="K84">
      <v>3000</v>
    </nc>
  </rcc>
  <rcc rId="5857" sId="2" numFmtId="4">
    <oc r="L84">
      <v>11</v>
    </oc>
    <nc r="L84">
      <v>3000</v>
    </nc>
  </rcc>
  <rcc rId="5858" sId="2" numFmtId="4">
    <nc r="J88">
      <v>4000</v>
    </nc>
  </rcc>
  <rcc rId="5859" sId="2" numFmtId="4">
    <nc r="K88">
      <v>4000</v>
    </nc>
  </rcc>
  <rcc rId="5860" sId="2" numFmtId="4">
    <nc r="L88">
      <v>4000</v>
    </nc>
  </rcc>
  <rcc rId="5861" sId="2" numFmtId="4">
    <nc r="J89">
      <v>20000</v>
    </nc>
  </rcc>
  <rcc rId="5862" sId="2" numFmtId="4">
    <nc r="K89">
      <v>20000</v>
    </nc>
  </rcc>
  <rcc rId="5863" sId="2" numFmtId="4">
    <nc r="L89">
      <v>20000</v>
    </nc>
  </rcc>
  <rcc rId="5864" sId="2" numFmtId="4">
    <nc r="J94">
      <v>20000</v>
    </nc>
  </rcc>
  <rcc rId="5865" sId="2" numFmtId="4">
    <nc r="K94">
      <v>20000</v>
    </nc>
  </rcc>
  <rcc rId="5866" sId="2" numFmtId="4">
    <nc r="L94">
      <v>20000</v>
    </nc>
  </rcc>
  <rcc rId="5867" sId="2" numFmtId="4">
    <nc r="J96">
      <v>1000</v>
    </nc>
  </rcc>
  <rcc rId="5868" sId="2" numFmtId="4">
    <nc r="K96">
      <v>1000</v>
    </nc>
  </rcc>
  <rcc rId="5869" sId="2" numFmtId="4">
    <nc r="L96">
      <v>1000</v>
    </nc>
  </rcc>
  <rcc rId="5870" sId="2" numFmtId="4">
    <nc r="J97">
      <v>3000</v>
    </nc>
  </rcc>
  <rcc rId="5871" sId="2" numFmtId="4">
    <nc r="K97">
      <v>3000</v>
    </nc>
  </rcc>
  <rcc rId="5872" sId="2" numFmtId="4">
    <nc r="L97">
      <v>3000</v>
    </nc>
  </rcc>
  <rcc rId="5873" sId="2" numFmtId="4">
    <nc r="J99">
      <v>80</v>
    </nc>
  </rcc>
  <rcc rId="5874" sId="2" numFmtId="4">
    <nc r="K99">
      <v>80</v>
    </nc>
  </rcc>
  <rcc rId="5875" sId="2" numFmtId="4">
    <nc r="L99">
      <v>80</v>
    </nc>
  </rcc>
  <rcc rId="5876" sId="2" numFmtId="4">
    <nc r="J98">
      <v>10</v>
    </nc>
  </rcc>
  <rcc rId="5877" sId="2" numFmtId="4">
    <nc r="K98">
      <v>10</v>
    </nc>
  </rcc>
  <rcc rId="5878" sId="2" numFmtId="4">
    <nc r="L98">
      <v>10</v>
    </nc>
  </rcc>
  <rcc rId="5879" sId="2" numFmtId="4">
    <nc r="J101">
      <v>230</v>
    </nc>
  </rcc>
  <rcc rId="5880" sId="2" numFmtId="4">
    <nc r="K101">
      <v>230</v>
    </nc>
  </rcc>
  <rcc rId="5881" sId="2" numFmtId="4">
    <nc r="L101">
      <v>230</v>
    </nc>
  </rcc>
  <rcc rId="5882" sId="2" numFmtId="4">
    <nc r="J102">
      <v>9230</v>
    </nc>
  </rcc>
  <rcc rId="5883" sId="2" numFmtId="4">
    <nc r="K102">
      <v>9230</v>
    </nc>
  </rcc>
  <rcc rId="5884" sId="2" numFmtId="4">
    <nc r="L102">
      <v>9230</v>
    </nc>
  </rcc>
  <rcc rId="5885" sId="2" numFmtId="4">
    <nc r="J103">
      <v>1650</v>
    </nc>
  </rcc>
  <rcc rId="5886" sId="2" numFmtId="4">
    <nc r="K103">
      <v>1650</v>
    </nc>
  </rcc>
  <rcc rId="5887" sId="2" numFmtId="4">
    <nc r="L103">
      <v>1650</v>
    </nc>
  </rcc>
  <rcc rId="5888" sId="2" numFmtId="4">
    <nc r="J107">
      <v>750</v>
    </nc>
  </rcc>
  <rcc rId="5889" sId="2" numFmtId="4">
    <nc r="K107">
      <v>750</v>
    </nc>
  </rcc>
  <rcc rId="5890" sId="2" numFmtId="4">
    <nc r="L107">
      <v>750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9" sId="2" numFmtId="4">
    <oc r="J60">
      <v>8540000</v>
    </oc>
    <nc r="J60">
      <v>8840000</v>
    </nc>
  </rcc>
  <rcc rId="5970" sId="2" numFmtId="4">
    <oc r="K60">
      <v>7930000</v>
    </oc>
    <nc r="K60">
      <v>8430000</v>
    </nc>
  </rcc>
  <rcc rId="5971" sId="2" numFmtId="4">
    <oc r="L60">
      <v>7400000</v>
    </oc>
    <nc r="L60">
      <v>8100000</v>
    </nc>
  </rcc>
  <rcc rId="5972" sId="2" numFmtId="4">
    <oc r="I73">
      <v>8035</v>
    </oc>
    <nc r="I73">
      <v>8035000</v>
    </nc>
  </rcc>
  <rcc rId="5973" sId="2" numFmtId="4">
    <oc r="I70">
      <v>21</v>
    </oc>
    <nc r="I70">
      <v>21000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4" sId="2" numFmtId="4">
    <oc r="I127">
      <v>1560</v>
    </oc>
    <nc r="I127">
      <v>0</v>
    </nc>
  </rcc>
  <rcc rId="5975" sId="2" numFmtId="4">
    <oc r="J127">
      <v>1513</v>
    </oc>
    <nc r="J127">
      <v>0</v>
    </nc>
  </rcc>
  <rcc rId="5976" sId="2" numFmtId="4">
    <oc r="K127">
      <v>1300</v>
    </oc>
    <nc r="K127">
      <v>0</v>
    </nc>
  </rcc>
  <rcc rId="5977" sId="2" numFmtId="4">
    <oc r="L127">
      <v>1200</v>
    </oc>
    <nc r="L127">
      <v>0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2">
    <oc r="C95" t="inlineStr">
      <is>
        <t>000 1 16 06000 01 0000 140</t>
      </is>
    </oc>
    <nc r="C95" t="inlineStr">
      <is>
        <t>000 1 16 10000 01 0000 140</t>
      </is>
    </nc>
  </rcc>
  <rfmt sheetId="2" s="1" sqref="D95" start="0" length="0">
    <dxf>
      <font>
        <b/>
        <i val="0"/>
        <sz val="10"/>
        <color rgb="FF000000"/>
        <name val="Arial"/>
        <scheme val="none"/>
      </font>
      <numFmt numFmtId="0" formatCode="General"/>
      <fill>
        <patternFill patternType="solid">
          <bgColor rgb="FFF1F5F9"/>
        </patternFill>
      </fill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29" sId="2" odxf="1" s="1" dxf="1">
    <oc r="D95" t="inlineStr">
      <is>
    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    </is>
    </oc>
    <nc r="D95" t="inlineStr">
      <is>
        <t>Платежи в целях возмещения причиненного ущерба (убытков)</t>
      </is>
    </nc>
    <ndxf>
      <font>
        <b val="0"/>
        <i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130" sId="2" ref="A96:XFD96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2:$XFD$112" dn="Z_10B69522_62AE_4313_859A_9E4F497E803C_.wvu.Rows" sId="2"/>
    <undo index="2" exp="area" ref3D="1" dr="$A$104:$XFD$10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31" sId="2" ref="A96:XFD97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3:$XFD$113" dn="Z_10B69522_62AE_4313_859A_9E4F497E803C_.wvu.Rows" sId="2"/>
    <undo index="2" exp="area" ref3D="1" dr="$A$105:$XFD$109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32" sId="2" ref="A96:XFD99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5:$XFD$115" dn="Z_10B69522_62AE_4313_859A_9E4F497E803C_.wvu.Rows" sId="2"/>
    <undo index="2" exp="area" ref3D="1" dr="$A$107:$XFD$111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33" sId="2" ref="A103:XFD103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9:$XFD$119" dn="Z_10B69522_62AE_4313_859A_9E4F497E803C_.wvu.Rows" sId="2"/>
    <undo index="2" exp="area" ref3D="1" dr="$A$111:$XFD$115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34" sId="2" ref="A103:XFD103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20:$XFD$120" dn="Z_10B69522_62AE_4313_859A_9E4F497E803C_.wvu.Rows" sId="2"/>
    <undo index="2" exp="area" ref3D="1" dr="$A$112:$XFD$116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135" sId="2" ref="A103:XFD103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21:$XFD$121" dn="Z_10B69522_62AE_4313_859A_9E4F497E803C_.wvu.Rows" sId="2"/>
    <undo index="2" exp="area" ref3D="1" dr="$A$113:$XFD$117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136" sId="2">
    <oc r="G95">
      <f>G106</f>
    </oc>
    <nc r="G95">
      <f>G106+G96+G97+G98+G99+G100+G101+G102+G103+G104+G105</f>
    </nc>
  </rcc>
  <rfmt sheetId="2" s="1" sqref="C96" start="0" length="0">
    <dxf>
      <font>
        <i val="0"/>
        <sz val="10"/>
        <color rgb="FF000000"/>
        <name val="Arial Cyr"/>
        <scheme val="none"/>
      </font>
      <alignment horizontal="center" wrapText="0" shrinkToFit="1" readingOrder="0"/>
      <border outline="0">
        <left style="thin">
          <color rgb="FFBFBFBF"/>
        </left>
        <right style="thin">
          <color rgb="FFD9D9D9"/>
        </right>
        <top/>
        <bottom style="thin">
          <color rgb="FFD9D9D9"/>
        </bottom>
      </border>
    </dxf>
  </rfmt>
  <rfmt sheetId="2" s="1" sqref="C96" start="0" length="0">
    <dxf>
      <font>
        <sz val="10"/>
        <color auto="1"/>
        <name val="Times New Roman"/>
        <scheme val="none"/>
      </font>
      <alignment horizontal="general" wrapText="1" shrinkToFi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37" sId="2">
    <nc r="C96" t="inlineStr">
      <is>
        <t>048 1 16 10123 01 0041 140</t>
      </is>
    </nc>
  </rcc>
  <rfmt sheetId="2" s="1" sqref="D96" start="0" length="0">
    <dxf>
      <font>
        <i val="0"/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38" sId="2" odxf="1" s="1" dxf="1">
    <nc r="D96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xfDxf="1" sqref="E96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39" sId="2" odxf="1" dxf="1">
    <nc r="E96" t="inlineStr">
      <is>
        <t>Федеральная служба по надзору в сфере природопользования</t>
      </is>
    </nc>
    <ndxf>
      <alignment wrapText="1" readingOrder="0"/>
    </ndxf>
  </rcc>
  <rcc rId="5140" sId="2" numFmtId="4">
    <nc r="G96">
      <v>3000</v>
    </nc>
  </rcc>
  <rfmt sheetId="2" sqref="C97" start="0" length="0">
    <dxf>
      <font>
        <i val="0"/>
        <sz val="10"/>
        <color auto="1"/>
        <name val="Times New Roman"/>
        <scheme val="none"/>
      </font>
    </dxf>
  </rfmt>
  <rfmt sheetId="2" sqref="C98" start="0" length="0">
    <dxf>
      <font>
        <i val="0"/>
        <sz val="10"/>
        <color auto="1"/>
        <name val="Times New Roman"/>
        <scheme val="none"/>
      </font>
    </dxf>
  </rfmt>
  <rfmt sheetId="2" sqref="C99" start="0" length="0">
    <dxf>
      <font>
        <i val="0"/>
        <sz val="10"/>
        <color auto="1"/>
        <name val="Times New Roman"/>
        <scheme val="none"/>
      </font>
    </dxf>
  </rfmt>
  <rfmt sheetId="2" sqref="C100" start="0" length="0">
    <dxf>
      <font>
        <i val="0"/>
        <sz val="10"/>
        <color auto="1"/>
        <name val="Times New Roman"/>
        <scheme val="none"/>
      </font>
    </dxf>
  </rfmt>
  <rfmt sheetId="2" sqref="C101" start="0" length="0">
    <dxf>
      <font>
        <i val="0"/>
        <sz val="10"/>
        <color auto="1"/>
        <name val="Times New Roman"/>
        <scheme val="none"/>
      </font>
    </dxf>
  </rfmt>
  <rfmt sheetId="2" sqref="C102" start="0" length="0">
    <dxf>
      <font>
        <i val="0"/>
        <sz val="10"/>
        <color auto="1"/>
        <name val="Times New Roman"/>
        <scheme val="none"/>
      </font>
    </dxf>
  </rfmt>
  <rfmt sheetId="2" sqref="C103" start="0" length="0">
    <dxf>
      <font>
        <i val="0"/>
        <sz val="10"/>
        <color auto="1"/>
        <name val="Times New Roman"/>
        <scheme val="none"/>
      </font>
    </dxf>
  </rfmt>
  <rfmt sheetId="2" sqref="C104" start="0" length="0">
    <dxf>
      <font>
        <i val="0"/>
        <sz val="10"/>
        <color auto="1"/>
        <name val="Times New Roman"/>
        <scheme val="none"/>
      </font>
    </dxf>
  </rfmt>
  <rfmt sheetId="2" sqref="C105" start="0" length="0">
    <dxf>
      <font>
        <i val="0"/>
        <sz val="10"/>
        <color auto="1"/>
        <name val="Times New Roman"/>
        <scheme val="none"/>
      </font>
    </dxf>
  </rfmt>
  <rcc rId="5141" sId="2" odxf="1" dxf="1">
    <nc r="D97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2" sId="2" odxf="1" dxf="1">
    <nc r="D98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3" sId="2" odxf="1" dxf="1">
    <nc r="D99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4" sId="2" odxf="1" dxf="1">
    <nc r="D100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5" sId="2" odxf="1" dxf="1">
    <nc r="D101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6" sId="2" odxf="1" dxf="1">
    <nc r="D102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7" sId="2" odxf="1" dxf="1">
    <nc r="D103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8" sId="2" odxf="1" dxf="1">
    <nc r="D104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49" sId="2" odxf="1" dxf="1">
    <nc r="D105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  </is>
    </nc>
    <odxf>
      <font>
        <i/>
        <sz val="10"/>
        <color auto="1"/>
        <name val="Times New Roman"/>
        <scheme val="none"/>
      </font>
    </odxf>
    <ndxf>
      <font>
        <i val="0"/>
        <sz val="10"/>
        <color auto="1"/>
        <name val="Times New Roman"/>
        <scheme val="none"/>
      </font>
    </ndxf>
  </rcc>
  <rcc rId="5150" sId="2">
    <oc r="C106" t="inlineStr">
      <is>
        <t>182 1 16 06000 01 0000 140</t>
      </is>
    </oc>
    <nc r="C106" t="inlineStr">
      <is>
        <t>182 1 16 10129 01 0041 140</t>
      </is>
    </nc>
  </rcc>
  <rfmt sheetId="2" s="1" sqref="D106" start="0" length="0">
    <dxf>
      <font>
        <sz val="10"/>
        <color rgb="FF000000"/>
        <name val="Arial"/>
        <scheme val="none"/>
      </font>
      <numFmt numFmtId="0" formatCode="General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151" sId="2" odxf="1" s="1" dxf="1">
    <oc r="D106" t="inlineStr">
      <is>
    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    </is>
    </oc>
    <nc r="D106" t="inlineStr">
      <is>
    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    </is>
    </nc>
    <ndxf>
      <font>
        <sz val="10"/>
        <color auto="1"/>
        <name val="Times New Roman"/>
        <scheme val="none"/>
      </font>
      <numFmt numFmtId="30" formatCode="@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52" sId="2">
    <nc r="C97" t="inlineStr">
      <is>
        <t>076 1 16 10123 01 0041 140</t>
      </is>
    </nc>
  </rcc>
  <rfmt sheetId="2" xfDxf="1" sqref="E97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97" start="0" length="0">
    <dxf>
      <alignment wrapText="1" readingOrder="0"/>
    </dxf>
  </rfmt>
  <rcc rId="5153" sId="2">
    <nc r="E97" t="inlineStr">
      <is>
        <t>Федеральное агентство по рыболовству</t>
      </is>
    </nc>
  </rcc>
  <rcc rId="5154" sId="2" numFmtId="4">
    <nc r="G97">
      <v>5500</v>
    </nc>
  </rcc>
  <rcc rId="5155" sId="2">
    <nc r="C98" t="inlineStr">
      <is>
        <t>141 1 16 10123 01 0041 140</t>
      </is>
    </nc>
  </rcc>
  <rfmt sheetId="2" xfDxf="1" sqref="E98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56" sId="2" odxf="1" dxf="1">
    <nc r="E98" t="inlineStr">
      <is>
        <t>Федеральная служба по надзору в сфере защиты прав потребителей и благополучия человека</t>
      </is>
    </nc>
    <ndxf>
      <alignment wrapText="1" readingOrder="0"/>
    </ndxf>
  </rcc>
  <rcc rId="5157" sId="2" numFmtId="4">
    <nc r="G98">
      <v>17000</v>
    </nc>
  </rcc>
  <rcc rId="5158" sId="2" numFmtId="4">
    <nc r="G99">
      <v>1544600</v>
    </nc>
  </rcc>
  <rcc rId="5159" sId="2">
    <nc r="C99" t="inlineStr">
      <is>
        <t>188 1 16 10123 01 0041 140</t>
      </is>
    </nc>
  </rcc>
  <rfmt sheetId="2" xfDxf="1" sqref="E99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60" sId="2" odxf="1" dxf="1">
    <nc r="E99" t="inlineStr">
      <is>
        <t>Министерство внутренних дел Российской Федерации</t>
      </is>
    </nc>
    <ndxf>
      <alignment wrapText="1" readingOrder="0"/>
    </ndxf>
  </rcc>
  <rcc rId="5161" sId="2">
    <nc r="C100" t="inlineStr">
      <is>
        <t>322 1 16 10123 01 0041 140</t>
      </is>
    </nc>
  </rcc>
  <rfmt sheetId="2" xfDxf="1" sqref="E100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100" start="0" length="0">
    <dxf>
      <font>
        <sz val="10"/>
        <color auto="1"/>
        <name val="Times New Roman"/>
        <scheme val="none"/>
      </font>
      <numFmt numFmtId="30" formatCode="@"/>
      <alignment horizontal="left" wrapText="1" readingOrder="0"/>
    </dxf>
  </rfmt>
  <rcc rId="5162" sId="2" odxf="1" dxf="1">
    <nc r="E100" t="inlineStr">
      <is>
        <t>Федеральная служба судебных приставов</t>
      </is>
    </nc>
    <ndxf>
      <font>
        <sz val="10"/>
        <color auto="1"/>
        <name val="Times New Roman"/>
        <scheme val="none"/>
      </font>
      <numFmt numFmtId="0" formatCode="General"/>
      <alignment horizontal="center" readingOrder="0"/>
    </ndxf>
  </rcc>
  <rcc rId="5163" sId="2" numFmtId="4">
    <nc r="G100">
      <v>60000</v>
    </nc>
  </rcc>
  <rcc rId="5164" sId="2">
    <nc r="C101" t="inlineStr">
      <is>
        <t>498 1 16 10123 01 0041 140</t>
      </is>
    </nc>
  </rcc>
  <rfmt sheetId="2" xfDxf="1" sqref="E101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65" sId="2" odxf="1" dxf="1">
    <nc r="E101" t="inlineStr">
      <is>
        <t>Федеральная служба по экологическому, технологическому и атомному надзору</t>
      </is>
    </nc>
    <ndxf>
      <alignment wrapText="1" readingOrder="0"/>
    </ndxf>
  </rcc>
  <rcc rId="5166" sId="2" numFmtId="4">
    <nc r="G101">
      <v>70000</v>
    </nc>
  </rcc>
  <rcc rId="5167" sId="2" numFmtId="4">
    <nc r="G102">
      <v>135000</v>
    </nc>
  </rcc>
  <rcc rId="5168" sId="2">
    <nc r="C102" t="inlineStr">
      <is>
        <t>843 1 16 10123 01 0041 140</t>
      </is>
    </nc>
  </rcc>
  <rfmt sheetId="2" xfDxf="1" sqref="E102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69" sId="2" odxf="1" dxf="1">
    <nc r="E102" t="inlineStr">
      <is>
        <t>Служба Республики Коми строительного, жилищного и технического надзора (контроля)</t>
      </is>
    </nc>
    <ndxf>
      <alignment wrapText="1" readingOrder="0"/>
    </ndxf>
  </rcc>
  <rcc rId="5170" sId="2">
    <nc r="C103" t="inlineStr">
      <is>
        <t>852 1 16 10123 01 0041 140</t>
      </is>
    </nc>
  </rcc>
  <rfmt sheetId="2" xfDxf="1" sqref="E103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71" sId="2" odxf="1" dxf="1">
    <nc r="E103" t="inlineStr">
      <is>
        <t>Министерство природных ресурсов и охраны окружающей среды Республики Коми</t>
      </is>
    </nc>
    <ndxf>
      <alignment wrapText="1" readingOrder="0"/>
    </ndxf>
  </rcc>
  <rcc rId="5172" sId="2" numFmtId="4">
    <nc r="G103">
      <v>36250</v>
    </nc>
  </rcc>
  <rcc rId="5173" sId="2" numFmtId="4">
    <nc r="G104">
      <v>50000</v>
    </nc>
  </rcc>
  <rcc rId="5174" sId="2">
    <nc r="C104" t="inlineStr">
      <is>
        <t>875 1 16 10123 01 0041 140</t>
      </is>
    </nc>
  </rcc>
  <rfmt sheetId="2" xfDxf="1" sqref="E104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75" sId="2" odxf="1" dxf="1">
    <nc r="E104" t="inlineStr">
      <is>
        <t>Министерство образования, науки и молодежной политики Республики Коми</t>
      </is>
    </nc>
    <ndxf>
      <alignment wrapText="1" readingOrder="0"/>
    </ndxf>
  </rcc>
  <rcc rId="5176" sId="2">
    <nc r="C105" t="inlineStr">
      <is>
        <t>923 1 16 10123 01 0041 140</t>
      </is>
    </nc>
  </rcc>
  <rfmt sheetId="2" xfDxf="1" sqref="E105" start="0" length="0">
    <dxf>
      <font>
        <sz val="10"/>
        <name val="Times New Roman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77" sId="2" odxf="1" dxf="1">
    <nc r="E105" t="inlineStr">
      <is>
        <t>Администрация муниципального образования городского округа "Инта"</t>
      </is>
    </nc>
    <ndxf>
      <alignment wrapText="1" readingOrder="0"/>
    </ndxf>
  </rcc>
  <rcc rId="5178" sId="2" numFmtId="4">
    <nc r="G105">
      <v>80000</v>
    </nc>
  </rcc>
  <rcc rId="5179" sId="2" numFmtId="4">
    <oc r="G106">
      <v>10</v>
    </oc>
    <nc r="G106">
      <v>6500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8" sId="2" numFmtId="4">
    <nc r="I134">
      <v>3000000</v>
    </nc>
  </rcc>
  <rcc rId="5979" sId="2" numFmtId="4">
    <nc r="I135">
      <v>9120700</v>
    </nc>
  </rcc>
  <rcc rId="5980" sId="2" numFmtId="4">
    <nc r="J134">
      <v>0</v>
    </nc>
  </rcc>
  <rcc rId="5981" sId="2" numFmtId="4">
    <nc r="K134">
      <v>0</v>
    </nc>
  </rcc>
  <rcc rId="5982" sId="2" numFmtId="4">
    <nc r="L134">
      <v>0</v>
    </nc>
  </rcc>
  <rcc rId="5983" sId="2" numFmtId="4">
    <nc r="J135">
      <v>0</v>
    </nc>
  </rcc>
  <rcc rId="5984" sId="2" numFmtId="4">
    <nc r="K135">
      <v>0</v>
    </nc>
  </rcc>
  <rcc rId="5985" sId="2" numFmtId="4">
    <nc r="L135">
      <v>0</v>
    </nc>
  </rcc>
  <rcc rId="5986" sId="2" numFmtId="4">
    <oc r="J132">
      <v>297024.90000000002</v>
    </oc>
    <nc r="J132">
      <v>343663700</v>
    </nc>
  </rcc>
  <rcc rId="5987" sId="2" numFmtId="4">
    <oc r="K132">
      <v>260513.6</v>
    </oc>
    <nc r="K132">
      <v>289176800</v>
    </nc>
  </rcc>
  <rcc rId="5988" sId="2" numFmtId="4">
    <oc r="L132">
      <v>265039.8</v>
    </oc>
    <nc r="L132">
      <v>325062700</v>
    </nc>
  </rcc>
  <rcc rId="5989" sId="2" numFmtId="4">
    <oc r="J133">
      <v>307714.40000000002</v>
    </oc>
    <nc r="J133">
      <v>277222800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0" sId="2" numFmtId="4">
    <oc r="J142">
      <v>0</v>
    </oc>
    <nc r="J142">
      <v>17667001</v>
    </nc>
  </rcc>
  <rcc rId="5991" sId="2" numFmtId="4">
    <oc r="K142">
      <v>0</v>
    </oc>
    <nc r="K142">
      <v>17809939</v>
    </nc>
  </rcc>
  <rcc rId="5992" sId="2" numFmtId="4">
    <oc r="L142">
      <v>0</v>
    </oc>
    <nc r="L142">
      <v>20398364</v>
    </nc>
  </rcc>
  <rcc rId="5993" sId="2" numFmtId="4">
    <nc r="J138">
      <v>5368000</v>
    </nc>
  </rcc>
  <rcc rId="5994" sId="2" numFmtId="4">
    <nc r="K138">
      <v>5228400</v>
    </nc>
  </rcc>
  <rcc rId="5995" sId="2" numFmtId="4">
    <nc r="L138">
      <v>5615300</v>
    </nc>
  </rcc>
  <rcc rId="5996" sId="2" numFmtId="4">
    <nc r="I138">
      <v>7222700</v>
    </nc>
  </rcc>
  <rcc rId="5997" sId="2" numFmtId="4">
    <oc r="J143">
      <v>18161.900000000001</v>
    </oc>
    <nc r="J143">
      <v>205745344.77000001</v>
    </nc>
  </rcc>
  <rcc rId="5998" sId="2" numFmtId="4">
    <oc r="K143">
      <v>18161.900000000001</v>
    </oc>
    <nc r="K143">
      <v>205123124.16999999</v>
    </nc>
  </rcc>
  <rcc rId="5999" sId="2" numFmtId="4">
    <oc r="L143">
      <v>18161.900000000001</v>
    </oc>
    <nc r="L143">
      <v>205123124.16999999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0" sId="2" numFmtId="4">
    <oc r="J146">
      <v>8812.2000000000007</v>
    </oc>
    <nc r="J146">
      <v>13536400</v>
    </nc>
  </rcc>
  <rcc rId="6001" sId="2" numFmtId="4">
    <oc r="K146">
      <v>9608.1</v>
    </oc>
    <nc r="K146">
      <v>15045100</v>
    </nc>
  </rcc>
  <rcc rId="6002" sId="2" numFmtId="4">
    <oc r="L146">
      <v>9608.1</v>
    </oc>
    <nc r="L146">
      <v>15045100</v>
    </nc>
  </rcc>
  <rcc rId="6003" sId="2" numFmtId="4">
    <oc r="J149">
      <v>569158.6</v>
    </oc>
    <nc r="J149">
      <v>561581800</v>
    </nc>
  </rcc>
  <rcc rId="6004" sId="2" numFmtId="4">
    <oc r="K149">
      <v>575938.69999999995</v>
    </oc>
    <nc r="K149">
      <v>561581800</v>
    </nc>
  </rcc>
  <rcc rId="6005" sId="2" numFmtId="4">
    <oc r="L149">
      <v>577334.6</v>
    </oc>
    <nc r="L149">
      <v>561581800</v>
    </nc>
  </rcc>
  <rcc rId="6006" sId="2" numFmtId="4">
    <nc r="I148">
      <v>0</v>
    </nc>
  </rcc>
  <rcc rId="6007" sId="2" numFmtId="4">
    <nc r="J148">
      <v>463424</v>
    </nc>
  </rcc>
  <rcc rId="6008" sId="2" numFmtId="4">
    <nc r="K148">
      <v>0</v>
    </nc>
  </rcc>
  <rcc rId="6009" sId="2" numFmtId="4">
    <nc r="L148">
      <v>0</v>
    </nc>
  </rcc>
  <rcc rId="6010" sId="2" numFmtId="4">
    <oc r="I147">
      <v>355.7</v>
    </oc>
    <nc r="I147">
      <v>33000</v>
    </nc>
  </rcc>
  <rcc rId="6011" sId="2" numFmtId="4">
    <oc r="J147">
      <v>0</v>
    </oc>
    <nc r="J147">
      <v>29338</v>
    </nc>
  </rcc>
  <rcc rId="6012" sId="2" numFmtId="4">
    <oc r="K147">
      <v>0</v>
    </oc>
    <nc r="K147">
      <v>237332</v>
    </nc>
  </rcc>
  <rcc rId="6013" sId="2" numFmtId="4">
    <oc r="L147">
      <v>0</v>
    </oc>
    <nc r="L147">
      <v>11876</v>
    </nc>
  </rcc>
  <rcc rId="6014" sId="2" numFmtId="4">
    <oc r="J145">
      <v>3504</v>
    </oc>
    <nc r="J145">
      <v>9335904</v>
    </nc>
  </rcc>
  <rcc rId="6015" sId="2" numFmtId="4">
    <oc r="K145">
      <v>3536.7</v>
    </oc>
    <nc r="K145">
      <v>9990305</v>
    </nc>
  </rcc>
  <rcc rId="6016" sId="2" numFmtId="4">
    <oc r="L145">
      <v>3536.7</v>
    </oc>
    <nc r="L145">
      <v>9999305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7" sId="2" numFmtId="4">
    <oc r="L145">
      <v>9999305</v>
    </oc>
    <nc r="L145">
      <v>9990305</v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8" sId="2" numFmtId="4">
    <oc r="I132">
      <v>249141.8</v>
    </oc>
    <nc r="I132">
      <v>31523800</v>
    </nc>
  </rcc>
  <rcc rId="6019" sId="2" numFmtId="4">
    <oc r="I133">
      <v>453313.4</v>
    </oc>
    <nc r="I133">
      <v>303909100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0" sId="2" numFmtId="4">
    <oc r="I132">
      <v>31523800</v>
    </oc>
    <nc r="I132">
      <v>315233800</v>
    </nc>
  </rcc>
  <rcc rId="6021" sId="2" numFmtId="4">
    <oc r="I137">
      <v>330.63</v>
    </oc>
    <nc r="I137">
      <v>1195433</v>
    </nc>
  </rcc>
  <rcc rId="6022" sId="2" numFmtId="4">
    <oc r="I139">
      <v>1219.02</v>
    </oc>
    <nc r="I139">
      <v>1543109.7</v>
    </nc>
  </rcc>
  <rcc rId="6023" sId="2" numFmtId="4">
    <oc r="I140">
      <v>82.53</v>
    </oc>
    <nc r="I140">
      <v>9023.33</v>
    </nc>
  </rcc>
  <rcc rId="6024" sId="2" numFmtId="4">
    <oc r="I141">
      <v>4153.5</v>
    </oc>
    <nc r="I141">
      <v>0</v>
    </nc>
  </rcc>
  <rcc rId="6025" sId="2" numFmtId="4">
    <oc r="I142">
      <v>14672.24</v>
    </oc>
    <nc r="I142">
      <v>17904712</v>
    </nc>
  </rcc>
  <rcc rId="6026" sId="2" numFmtId="4">
    <oc r="I143">
      <v>116700.51</v>
    </oc>
    <nc r="I143">
      <v>310309267.75999999</v>
    </nc>
  </rcc>
  <rcc rId="6027" sId="2" numFmtId="4">
    <oc r="I145">
      <v>4413.43</v>
    </oc>
    <nc r="I145">
      <v>10127874</v>
    </nc>
  </rcc>
  <rcc rId="6028" sId="2" numFmtId="4">
    <oc r="I146">
      <v>3900</v>
    </oc>
    <nc r="I146">
      <v>3647300</v>
    </nc>
  </rcc>
  <rcc rId="6029" sId="2" numFmtId="4">
    <oc r="I149">
      <v>621021.19999999995</v>
    </oc>
    <nc r="I149">
      <v>578647800</v>
    </nc>
  </rcc>
  <rcc rId="6030" sId="2" numFmtId="4">
    <oc r="I153">
      <v>4.3</v>
    </oc>
    <nc r="I153">
      <v>32250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1" sId="2" numFmtId="4">
    <oc r="I151">
      <v>0</v>
    </oc>
    <nc r="I151">
      <v>8896100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C16" start="0" length="0">
    <dxf>
      <font>
        <i/>
        <sz val="10"/>
        <color auto="1"/>
        <name val="Times New Roman"/>
        <scheme val="none"/>
      </font>
      <numFmt numFmtId="164" formatCode="?"/>
      <alignment horizontal="left" readingOrder="0"/>
    </dxf>
  </rfmt>
  <rfmt sheetId="2" sqref="D16" start="0" length="0">
    <dxf>
      <font>
        <i/>
        <sz val="10"/>
        <color auto="1"/>
        <name val="Times New Roman"/>
        <scheme val="none"/>
      </font>
      <numFmt numFmtId="164" formatCode="?"/>
    </dxf>
  </rfmt>
  <rfmt sheetId="2" sqref="E16" start="0" length="0">
    <dxf>
      <font>
        <i/>
        <sz val="10"/>
        <color auto="1"/>
        <name val="Times New Roman"/>
        <scheme val="none"/>
      </font>
      <numFmt numFmtId="164" formatCode="?"/>
      <alignment horizontal="left" readingOrder="0"/>
    </dxf>
  </rfmt>
  <rfmt sheetId="2" sqref="F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G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H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I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J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K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fmt sheetId="2" sqref="L16" start="0" length="0">
    <dxf>
      <font>
        <i/>
        <sz val="10"/>
        <color auto="1"/>
        <name val="Times New Roman"/>
        <scheme val="none"/>
      </font>
      <numFmt numFmtId="164" formatCode="?"/>
      <alignment horizontal="left" wrapText="1" readingOrder="0"/>
    </dxf>
  </rfmt>
  <rcc rId="6032" sId="2" odxf="1" dxf="1">
    <oc r="G16">
      <f>G17+G18+G19+G20</f>
    </oc>
    <nc r="G16">
      <f>G17+G18+G19+G20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cc rId="6033" sId="2" odxf="1" dxf="1">
    <oc r="H16">
      <f>H17+H18+H19+H20</f>
    </oc>
    <nc r="H16">
      <f>H17+H18+H19+H20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cc rId="6034" sId="2" odxf="1" dxf="1">
    <oc r="I16">
      <f>I17+I18+I19+I20</f>
    </oc>
    <nc r="I16">
      <f>I17+I18+I19+I20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cc rId="6035" sId="2" odxf="1" dxf="1">
    <oc r="J16">
      <f>J17+J18+J19+J20</f>
    </oc>
    <nc r="J16">
      <f>J17+J18+J19+J20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cc rId="6036" sId="2" odxf="1" dxf="1">
    <oc r="K16">
      <f>K17+K18+K19+K20</f>
    </oc>
    <nc r="K16">
      <f>K17+K18+K19+K20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cc rId="6037" sId="2" odxf="1" dxf="1">
    <oc r="L16">
      <f>L17+L18+L19+L20</f>
    </oc>
    <nc r="L16">
      <f>L17+L18+L19+L20</f>
    </nc>
    <ndxf>
      <font>
        <sz val="10"/>
        <color auto="1"/>
        <name val="Times New Roman"/>
        <scheme val="none"/>
      </font>
      <numFmt numFmtId="165" formatCode="#,##0.0"/>
      <alignment horizontal="center" wrapText="0" readingOrder="0"/>
    </ndxf>
  </rcc>
  <rfmt sheetId="2" sqref="C17" start="0" length="0">
    <dxf>
      <font>
        <i val="0"/>
        <sz val="10"/>
        <color auto="1"/>
        <name val="Times New Roman"/>
        <scheme val="none"/>
      </font>
      <alignment horizontal="left" readingOrder="0"/>
    </dxf>
  </rfmt>
  <rfmt sheetId="2" sqref="D17" start="0" length="0">
    <dxf>
      <font>
        <i val="0"/>
        <sz val="10"/>
        <color auto="1"/>
        <name val="Times New Roman"/>
        <scheme val="none"/>
      </font>
    </dxf>
  </rfmt>
  <rfmt sheetId="2" sqref="E17" start="0" length="0">
    <dxf>
      <font>
        <i val="0"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dxf>
  </rfmt>
  <rfmt sheetId="2" sqref="F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G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H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I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J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K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L17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C18" start="0" length="0">
    <dxf>
      <font>
        <i val="0"/>
        <sz val="10"/>
        <color auto="1"/>
        <name val="Times New Roman"/>
        <scheme val="none"/>
      </font>
      <alignment horizontal="left" readingOrder="0"/>
    </dxf>
  </rfmt>
  <rfmt sheetId="2" sqref="D18" start="0" length="0">
    <dxf>
      <font>
        <i val="0"/>
        <sz val="10"/>
        <color auto="1"/>
        <name val="Times New Roman"/>
        <scheme val="none"/>
      </font>
      <numFmt numFmtId="30" formatCode="@"/>
    </dxf>
  </rfmt>
  <rfmt sheetId="2" sqref="E18" start="0" length="0">
    <dxf>
      <font>
        <i val="0"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dxf>
  </rfmt>
  <rfmt sheetId="2" sqref="F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G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H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I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J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K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L18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C19" start="0" length="0">
    <dxf>
      <font>
        <i val="0"/>
        <sz val="10"/>
        <color auto="1"/>
        <name val="Times New Roman"/>
        <scheme val="none"/>
      </font>
      <alignment horizontal="left" readingOrder="0"/>
    </dxf>
  </rfmt>
  <rfmt sheetId="2" sqref="D19" start="0" length="0">
    <dxf>
      <font>
        <i val="0"/>
        <sz val="10"/>
        <color auto="1"/>
        <name val="Times New Roman"/>
        <scheme val="none"/>
      </font>
    </dxf>
  </rfmt>
  <rfmt sheetId="2" sqref="E19" start="0" length="0">
    <dxf>
      <font>
        <i val="0"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dxf>
  </rfmt>
  <rfmt sheetId="2" sqref="F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G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H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I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J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K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L19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C20" start="0" length="0">
    <dxf>
      <font>
        <i val="0"/>
        <sz val="10"/>
        <color auto="1"/>
        <name val="Times New Roman"/>
        <scheme val="none"/>
      </font>
      <alignment horizontal="left" readingOrder="0"/>
    </dxf>
  </rfmt>
  <rfmt sheetId="2" sqref="D20" start="0" length="0">
    <dxf>
      <font>
        <i val="0"/>
        <sz val="10"/>
        <color auto="1"/>
        <name val="Times New Roman"/>
        <scheme val="none"/>
      </font>
    </dxf>
  </rfmt>
  <rfmt sheetId="2" sqref="E20" start="0" length="0">
    <dxf>
      <font>
        <i val="0"/>
        <sz val="10"/>
        <color auto="1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dxf>
  </rfmt>
  <rfmt sheetId="2" sqref="F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G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H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I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J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K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L20" start="0" length="0">
    <dxf>
      <font>
        <i val="0"/>
        <sz val="10"/>
        <color auto="1"/>
        <name val="Times New Roman"/>
        <scheme val="none"/>
      </font>
      <numFmt numFmtId="30" formatCode="@"/>
      <alignment horizontal="left" wrapText="1" readingOrder="0"/>
    </dxf>
  </rfmt>
  <rfmt sheetId="2" sqref="G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H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I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J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K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L17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G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H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I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J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K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L18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G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H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I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J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K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L19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G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H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I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J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K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fmt sheetId="2" sqref="L20" start="0" length="0">
    <dxf>
      <font>
        <sz val="10"/>
        <color auto="1"/>
        <name val="Times New Roman"/>
        <scheme val="none"/>
      </font>
      <numFmt numFmtId="165" formatCode="#,##0.0"/>
      <alignment horizontal="center" readingOrder="0"/>
    </dxf>
  </rfmt>
  <rcc rId="6038" sId="2">
    <oc r="C17" t="inlineStr">
      <is>
        <t>100 1 03 02230 01 0000 110</t>
      </is>
    </oc>
    <nc r="C17" t="inlineStr">
      <is>
        <t>100 1 03 02231 01 0000 110</t>
      </is>
    </nc>
  </rcc>
  <rcc rId="6039" sId="2">
    <oc r="C18" t="inlineStr">
      <is>
        <t>100 1 03 02240 01 0000 110</t>
      </is>
    </oc>
    <nc r="C18" t="inlineStr">
      <is>
        <t>100 1 03 02241 01 0000 110</t>
      </is>
    </nc>
  </rcc>
  <rcc rId="6040" sId="2">
    <oc r="C19" t="inlineStr">
      <is>
        <t>100 1 03 02250 01 0000 110</t>
      </is>
    </oc>
    <nc r="C19" t="inlineStr">
      <is>
        <t>100 1 03 02251 01 0000 110</t>
      </is>
    </nc>
  </rcc>
  <rcc rId="6041" sId="2">
    <oc r="C20" t="inlineStr">
      <is>
        <t>100 1 03 02260 01 0000 110</t>
      </is>
    </oc>
    <nc r="C20" t="inlineStr">
      <is>
        <t>100 1 03 02261 01 0000 110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2">
    <oc r="E11" t="inlineStr">
      <is>
        <t>Федеральная налоговая служба</t>
      </is>
    </oc>
    <nc r="E11"/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E17" start="0" length="0">
    <dxf>
      <font>
        <sz val="10"/>
        <color auto="1"/>
        <name val="Times New Roman"/>
        <scheme val="none"/>
      </font>
      <numFmt numFmtId="0" formatCode="General"/>
      <fill>
        <patternFill patternType="solid">
          <bgColor theme="0"/>
        </patternFill>
      </fill>
      <alignment horizontal="center" readingOrder="0"/>
    </dxf>
  </rfmt>
  <rfmt sheetId="2" sqref="E18" start="0" length="0">
    <dxf>
      <font>
        <sz val="10"/>
        <color auto="1"/>
        <name val="Times New Roman"/>
        <scheme val="none"/>
      </font>
      <numFmt numFmtId="0" formatCode="General"/>
      <fill>
        <patternFill patternType="solid">
          <bgColor theme="0"/>
        </patternFill>
      </fill>
      <alignment horizontal="center" readingOrder="0"/>
    </dxf>
  </rfmt>
  <rfmt sheetId="2" sqref="E19" start="0" length="0">
    <dxf>
      <font>
        <sz val="10"/>
        <color auto="1"/>
        <name val="Times New Roman"/>
        <scheme val="none"/>
      </font>
      <numFmt numFmtId="0" formatCode="General"/>
      <fill>
        <patternFill patternType="solid">
          <bgColor theme="0"/>
        </patternFill>
      </fill>
      <alignment horizontal="center" readingOrder="0"/>
    </dxf>
  </rfmt>
  <rfmt sheetId="2" sqref="E20" start="0" length="0">
    <dxf>
      <font>
        <sz val="10"/>
        <color auto="1"/>
        <name val="Times New Roman"/>
        <scheme val="none"/>
      </font>
      <numFmt numFmtId="0" formatCode="General"/>
      <fill>
        <patternFill patternType="solid">
          <bgColor theme="0"/>
        </patternFill>
      </fill>
      <alignment horizontal="center" readingOrder="0"/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80" sId="2" ref="A107:XFD107" action="deleteRow">
    <undo index="3" exp="ref" v="1" dr="L107" r="L81" sId="2"/>
    <undo index="3" exp="ref" v="1" dr="K107" r="K81" sId="2"/>
    <undo index="3" exp="ref" v="1" dr="J107" r="J81" sId="2"/>
    <undo index="3" exp="ref" v="1" dr="I107" r="I81" sId="2"/>
    <undo index="3" exp="ref" v="1" dr="H107" r="H81" sId="2"/>
    <undo index="3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22:$XFD$122" dn="Z_10B69522_62AE_4313_859A_9E4F497E803C_.wvu.Rows" sId="2"/>
    <undo index="2" exp="area" ref3D="1" dr="$A$114:$XFD$11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000 1 16 08000 01 0000 140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G108+G110+G111+G109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H108+H110+H111+H109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I108+I110+I111+I109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J108+J110+J111+J109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K108+K110+K111+K109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L108+L110+L111+L109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1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21:$XFD$121" dn="Z_10B69522_62AE_4313_859A_9E4F497E803C_.wvu.Rows" sId="2"/>
    <undo index="2" exp="area" ref3D="1" dr="$A$113:$XFD$117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141 1 16 08010 01 0000 140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Федеральная служба по надзору в сфере защиты прав потребителей и благополучия человека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29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31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30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30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2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20:$XFD$120" dn="Z_10B69522_62AE_4313_859A_9E4F497E803C_.wvu.Rows" sId="2"/>
    <undo index="2" exp="area" ref3D="1" dr="$A$112:$XFD$116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188 1 16 08010 01 0000 140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41.2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54.65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41.2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47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48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49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3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9:$XFD$119" dn="Z_10B69522_62AE_4313_859A_9E4F497E803C_.wvu.Rows" sId="2"/>
    <undo index="2" exp="area" ref3D="1" dr="$A$111:$XFD$115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141 1 16 08020 01 0000 140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Российской Федерации)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Федеральная служба по надзору в сфере защиты прав потребителей и благополучия человека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151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128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130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135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4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8:$XFD$118" dn="Z_10B69522_62AE_4313_859A_9E4F497E803C_.wvu.Rows" sId="2"/>
    <undo index="2" exp="area" ref3D="1" dr="$A$110:$XFD$114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188 1 16 08020 01 0000 140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Российской Федерации)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22.7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22.7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5" sId="2" ref="A107:XFD107" action="deleteRow">
    <undo index="21" exp="ref" v="1" dr="L107" r="L81" sId="2"/>
    <undo index="21" exp="ref" v="1" dr="K107" r="K81" sId="2"/>
    <undo index="21" exp="ref" v="1" dr="J107" r="J81" sId="2"/>
    <undo index="21" exp="ref" v="1" dr="I107" r="I81" sId="2"/>
    <undo index="21" exp="ref" v="1" dr="H107" r="H81" sId="2"/>
    <undo index="21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7:$XFD$117" dn="Z_10B69522_62AE_4313_859A_9E4F497E803C_.wvu.Rows" sId="2"/>
    <undo index="2" exp="area" ref3D="1" dr="$A$109:$XFD$113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 xml:space="preserve">000 1 16 23000 00 0000 140
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Доходы от возмещения ущерба при возникновении страховых случаев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6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6:$XFD$116" dn="Z_10B69522_62AE_4313_859A_9E4F497E803C_.wvu.Rows" sId="2"/>
    <undo index="2" exp="area" ref3D="1" dr="$A$108:$XFD$112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923 1 16 23000 00 0000 140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Админситрация муниципального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11.5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11.5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11.5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3.8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7" sId="2" ref="A107:XFD107" action="deleteRow">
    <undo index="5" exp="ref" v="1" dr="L107" r="L81" sId="2"/>
    <undo index="5" exp="ref" v="1" dr="K107" r="K81" sId="2"/>
    <undo index="5" exp="ref" v="1" dr="J107" r="J81" sId="2"/>
    <undo index="5" exp="ref" v="1" dr="I107" r="I81" sId="2"/>
    <undo index="5" exp="ref" v="1" dr="H107" r="H81" sId="2"/>
    <undo index="5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5:$XFD$115" dn="Z_10B69522_62AE_4313_859A_9E4F497E803C_.wvu.Rows" sId="2"/>
    <undo index="2" exp="area" ref3D="1" dr="$A$107:$XFD$111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000 1 16 25000 00 0000 140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G111+G108+G109+G110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H111+H108+H109+H110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I111+I108+I109+I110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J111+J108+J109+J110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K111+K108+K109+K110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L111+L108+L109+L110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8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4:$XFD$114" dn="Z_10B69522_62AE_4313_859A_9E4F497E803C_.wvu.Rows" sId="2"/>
    <undo index="2" exp="area" ref3D="1" dr="$A$107:$XFD$110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048 1 16 25020 01 0000 140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особо охраняемых природных территориях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федеральной службы по надзору в сфере природопользования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96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100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100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89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3:$XFD$113" dn="Z_10B69522_62AE_4313_859A_9E4F497E803C_.wvu.Rows" sId="2"/>
    <undo index="2" exp="area" ref3D="1" dr="$A$107:$XFD$109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852 1 16 25030 01 0000 140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охране и использовании животного мира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природных ресурсов  и охраны окружающей среды РК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10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10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3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3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3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0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2:$XFD$112" dn="Z_10B69522_62AE_4313_859A_9E4F497E803C_.wvu.Rows" sId="2"/>
    <undo index="2" exp="area" ref3D="1" dr="$A$107:$XFD$10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852 1 16 25050 01 0000 140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в области охраны окружающей среды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природных ресурсов  и охраны окружающей среды РК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50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1.08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50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50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50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50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1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1:$XFD$111" dn="Z_10B69522_62AE_4313_859A_9E4F497E803C_.wvu.Rows" sId="2"/>
    <undo index="2" exp="area" ref3D="1" dr="$A$107:$XFD$107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321 1 16 25060 00 0000 140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Федеральной службы государственной регистрации, кадастра и картографии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2" sId="2" ref="A107:XFD107" action="deleteRow">
    <undo index="7" exp="ref" v="1" dr="L107" r="L81" sId="2"/>
    <undo index="7" exp="ref" v="1" dr="K107" r="K81" sId="2"/>
    <undo index="7" exp="ref" v="1" dr="J107" r="J81" sId="2"/>
    <undo index="7" exp="ref" v="1" dr="I107" r="I81" sId="2"/>
    <undo index="7" exp="ref" v="1" dr="H107" r="H81" sId="2"/>
    <undo index="7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0:$XFD$110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000 1 16 28000 01 0000 140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font>
          <i/>
          <sz val="10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font>
          <i/>
          <sz val="10"/>
          <name val="Times New Roman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G108+G109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H108+H109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I108+I109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J108+J109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K108+K109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L108+L109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3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9:$XFD$109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141 1 16 28000 01 0000 140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Федеральная служба по надзору в сфере защиты прав потребителей и благополучия человека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212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240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245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248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4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8:$XFD$10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188 1 16 28000 01 0000 140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4.46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10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10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5" sId="2" ref="A107:XFD107" action="deleteRow">
    <undo index="9" exp="ref" v="1" dr="L107" r="L81" sId="2"/>
    <undo index="9" exp="ref" v="1" dr="K107" r="K81" sId="2"/>
    <undo index="9" exp="ref" v="1" dr="J107" r="J81" sId="2"/>
    <undo index="9" exp="ref" v="1" dr="I107" r="I81" sId="2"/>
    <undo index="9" exp="ref" v="1" dr="H107" r="H81" sId="2"/>
    <undo index="9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7:$XFD$107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000 1 16 30000 01 0000 140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правонарушения в области дорожного движения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6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188 1 16 30030 01 0000 140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Прочие денежные взыскания (штрафы) за правонарушения в области дорожного движения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51.5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12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51.5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16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16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7" sId="2" ref="A107:XFD107" action="deleteRow">
    <undo index="11" exp="ref" v="1" dr="L107" r="L81" sId="2"/>
    <undo index="11" exp="ref" v="1" dr="K107" r="K81" sId="2"/>
    <undo index="11" exp="ref" v="1" dr="J107" r="J81" sId="2"/>
    <undo index="11" exp="ref" v="1" dr="I107" r="I81" sId="2"/>
    <undo index="11" exp="ref" v="1" dr="H107" r="H81" sId="2"/>
    <undo index="11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 xml:space="preserve"> 000 1 16 33000 00 0000 140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font>
          <i/>
          <sz val="10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font>
          <i/>
          <sz val="10"/>
          <name val="Times New Roman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8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161 1 16 33040 04 0000 140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Федеральная антимонопольная служба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130.9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84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130.9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60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60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60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199" sId="2" ref="A107:XFD107" action="deleteRow">
    <undo index="23" exp="ref" v="1" dr="L107" r="L81" sId="2"/>
    <undo index="23" exp="ref" v="1" dr="K107" r="K81" sId="2"/>
    <undo index="23" exp="ref" v="1" dr="J107" r="J81" sId="2"/>
    <undo index="23" exp="ref" v="1" dr="I107" r="I81" sId="2"/>
    <undo index="23" exp="ref" v="1" dr="H107" r="H81" sId="2"/>
    <undo index="23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000 1 16 37000 00 0000 140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wrapText="1" readingOrder="0"/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0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923 1 16 37030 04 0000 140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Админситрация муниципального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0.2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1" sId="2" ref="A107:XFD107" action="deleteRow">
    <undo index="13" exp="ref" v="1" dr="L107" r="L81" sId="2"/>
    <undo index="13" exp="ref" v="1" dr="K107" r="K81" sId="2"/>
    <undo index="13" exp="ref" v="1" dr="J107" r="J81" sId="2"/>
    <undo index="13" exp="ref" v="1" dr="I107" r="I81" sId="2"/>
    <undo index="13" exp="ref" v="1" dr="H107" r="H81" sId="2"/>
    <undo index="13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 xml:space="preserve"> 000 1 16 41000 00 0000 140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электроэнергетике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font>
          <sz val="10"/>
          <color rgb="FF000000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2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498 1 16 41000 01 0000 140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электроэнергетике (федеральные государственные органы, Банк России, органы управления государственными внебюджетными фондами Российской Федерации)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Печорское управление Федеральной службы по экологическому, технологическому и атомному надзору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60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49.47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60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40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40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40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3" sId="2" ref="A107:XFD107" action="deleteRow">
    <undo index="15" exp="ref" v="1" dr="L107" r="L81" sId="2"/>
    <undo index="15" exp="ref" v="1" dr="K107" r="K81" sId="2"/>
    <undo index="15" exp="ref" v="1" dr="J107" r="J81" sId="2"/>
    <undo index="15" exp="ref" v="1" dr="I107" r="I81" sId="2"/>
    <undo index="15" exp="ref" v="1" dr="H107" r="H81" sId="2"/>
    <undo index="15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000 1 16 43000 01 0000 140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G108+G109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H108+H109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I108+I109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J108+J109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K108+K109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L108+L109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4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>
      <nc r="A107" t="inlineStr">
        <is>
          <t xml:space="preserve"> Администрация муниципального образования городского округа "Инта"</t>
        </is>
      </nc>
    </rcc>
    <rcc rId="0" sId="2" dxf="1">
      <nc r="C107" t="inlineStr">
        <is>
          <t>188 1 16 43000 01 0000 140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412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257.93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412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309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318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328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5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322 1 16 43000 01 0000 140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Федеральной службы судебных приставов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41.46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20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20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20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6" sId="2" ref="A107:XFD107" action="deleteRow">
    <undo index="17" exp="ref" v="1" dr="L107" r="L81" sId="2"/>
    <undo index="17" exp="ref" v="1" dr="K107" r="K81" sId="2"/>
    <undo index="17" exp="ref" v="1" dr="J107" r="J81" sId="2"/>
    <undo index="17" exp="ref" v="1" dr="I107" r="I81" sId="2"/>
    <undo index="17" exp="ref" v="1" dr="H107" r="H81" sId="2"/>
    <undo index="17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000 1 16 45000 01 0000 140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нарушения законодательства Российской Федерации о промышленной безопасности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7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498 1 16 45000 01 0000 140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Денежные взыскания (штрафы) за нарушения законодательства Российской Федерации о промышленной безопасности (федеральные государственные органы, Банк России, органы управления государственными внебюджетными фондами Российской Федерации)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Печорское управление Федеральной службы по экологическому, технологическому и атомному надзору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300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346.91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300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400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400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400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8" sId="2" ref="A107:XFD107" action="deleteRow">
    <undo index="19" exp="ref" v="1" dr="L107" r="L81" sId="2"/>
    <undo index="19" exp="ref" v="1" dr="K107" r="K81" sId="2"/>
    <undo index="19" exp="ref" v="1" dr="J107" r="J81" sId="2"/>
    <undo index="19" exp="ref" v="1" dr="I107" r="I81" sId="2"/>
    <undo index="19" exp="ref" v="1" dr="H107" r="H81" sId="2"/>
    <undo index="19" exp="ref" v="1" dr="G107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000 1 16 90000 00 0000 140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Прочие поступления от денежных взысканий (штрафов) и иных сумм в возмещение ущерба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7">
        <f>G108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7">
        <f>H108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7">
        <f>I108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7">
        <f>J108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7">
        <f>K108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7">
        <f>L108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rc rId="5209" sId="2" ref="A107:XFD107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7:XFD107" start="0" length="0">
      <dxf>
        <font>
          <sz val="10"/>
          <name val="Times New Roman"/>
          <scheme val="none"/>
        </font>
      </dxf>
    </rfmt>
    <rcc rId="0" sId="2" dxf="1">
      <nc r="C107" t="inlineStr">
        <is>
          <t>000 1 16 90 040 04 0000 140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7" t="inlineStr">
        <is>
          <t>Прочие поступления от денежных взысканий (штрафов) и иных сумм в возмещение ущерба, зачисляемые в бюджеты городских округов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7" t="inlineStr">
        <is>
          <t>Управление федеральной службы по надзору в сфере природопользования по Республике Коми,  Двинско-Печорское территориальное управление Федерального агентства по рыболовству, Управление Федеральной службы по ветеринарному и фитосанитарному надзору по РК, Управление Федеральной слуюбы по надзору в сфере связи и массовых коммуникаций по Республики Коми, Управление государственного автомобильного надзора по Республики Коми, Упарвление Федеральной службы по надзору в сфере защиты прав потреьителей и благополучия человека по Республике Коми, Территориальный орган Федеральной службы статистики по РК, Главное управление Министерства РФ по делам ГО, ЧС и ликвидации подследствий стихийных бедствий по РК, Министерство внутренних дел по Республике Коми, Служба Республики Коми строительного, жилищного и технического надзора (контроля), Министерство образования и высшей школы РК, Администрация муниципального образования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7">
        <v>3950.7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7">
        <v>2139.27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7">
        <v>3950.7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7">
        <v>3145.5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7">
        <v>3142.5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7">
        <v>3188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7" start="0" length="0">
      <dxf>
        <alignment vertical="top" readingOrder="0"/>
      </dxf>
    </rfmt>
    <rfmt sheetId="2" sqref="N107" start="0" length="0">
      <dxf>
        <alignment vertical="top" readingOrder="0"/>
      </dxf>
    </rfmt>
  </rrc>
  <rcc rId="5210" sId="2">
    <oc r="G81">
      <f>G82+G95+#REF!+#REF!+#REF!+#REF!+#REF!+#REF!+#REF!+#REF!+#REF!+#REF!+#REF!</f>
    </oc>
    <nc r="G81">
      <f>G82+G95</f>
    </nc>
  </rcc>
  <rcc rId="5211" sId="2">
    <oc r="H81">
      <f>H82+H95+#REF!+#REF!+#REF!+#REF!+#REF!+#REF!+#REF!+#REF!+#REF!+#REF!+#REF!</f>
    </oc>
    <nc r="H81">
      <f>H82+H95</f>
    </nc>
  </rcc>
  <rcc rId="5212" sId="2">
    <oc r="I81">
      <f>I82+I95+#REF!+#REF!+#REF!+#REF!+#REF!+#REF!+#REF!+#REF!+#REF!+#REF!+#REF!</f>
    </oc>
    <nc r="I81">
      <f>I82+I95</f>
    </nc>
  </rcc>
  <rcc rId="5213" sId="2">
    <oc r="J81">
      <f>J82+J95+#REF!+#REF!+#REF!+#REF!+#REF!+#REF!+#REF!+#REF!+#REF!+#REF!+#REF!</f>
    </oc>
    <nc r="J81">
      <f>J82+J95</f>
    </nc>
  </rcc>
  <rcc rId="5214" sId="2">
    <oc r="K81">
      <f>K82+K95+#REF!+#REF!+#REF!+#REF!+#REF!+#REF!+#REF!+#REF!+#REF!+#REF!+#REF!</f>
    </oc>
    <nc r="K81">
      <f>K82+K95</f>
    </nc>
  </rcc>
  <rcc rId="5215" sId="2">
    <oc r="L81">
      <f>L82+L95+#REF!+#REF!+#REF!+#REF!+#REF!+#REF!+#REF!+#REF!+#REF!+#REF!+#REF!</f>
    </oc>
    <nc r="L81">
      <f>L82+L95</f>
    </nc>
  </rcc>
  <rcc rId="5216" sId="2" numFmtId="4">
    <oc r="G111">
      <v>1560</v>
    </oc>
    <nc r="G111">
      <v>440000</v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9" sId="2" numFmtId="4">
    <oc r="I128">
      <v>0</v>
    </oc>
    <nc r="I128">
      <v>11000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0" sId="2" numFmtId="4">
    <oc r="G82">
      <v>1400</v>
    </oc>
    <nc r="G82">
      <v>1.4</v>
    </nc>
  </rcc>
  <rcc rId="6051" sId="2" numFmtId="4">
    <oc r="G84">
      <v>600</v>
    </oc>
    <nc r="G84">
      <v>0.6</v>
    </nc>
  </rcc>
  <rcc rId="6052" sId="2" numFmtId="4">
    <oc r="G86">
      <v>2500</v>
    </oc>
    <nc r="G86">
      <v>2.5</v>
    </nc>
  </rcc>
  <rcc rId="6053" sId="2" numFmtId="4">
    <oc r="G87">
      <v>2500</v>
    </oc>
    <nc r="G87">
      <v>2.5</v>
    </nc>
  </rcc>
  <rcc rId="6054" sId="2" numFmtId="4">
    <oc r="G89">
      <v>10000</v>
    </oc>
    <nc r="G89">
      <v>10</v>
    </nc>
  </rcc>
  <rcc rId="6055" sId="2" numFmtId="4">
    <oc r="G90">
      <v>150</v>
    </oc>
    <nc r="G90">
      <v>0.15</v>
    </nc>
  </rcc>
  <rcc rId="6056" sId="2" numFmtId="4">
    <oc r="G97">
      <v>500</v>
    </oc>
    <nc r="G97">
      <v>0.5</v>
    </nc>
  </rcc>
  <rcc rId="6057" sId="2" numFmtId="4">
    <oc r="G101">
      <v>200</v>
    </oc>
    <nc r="G101">
      <v>0.2</v>
    </nc>
  </rcc>
  <rcc rId="6058" sId="2" numFmtId="4">
    <oc r="G102">
      <v>3300</v>
    </oc>
    <nc r="G102">
      <v>3.3</v>
    </nc>
  </rcc>
  <rcc rId="6059" sId="2" numFmtId="4">
    <oc r="G104">
      <v>2000</v>
    </oc>
    <nc r="G104">
      <v>2</v>
    </nc>
  </rcc>
  <rcc rId="6060" sId="2" numFmtId="4">
    <oc r="G105">
      <v>4000</v>
    </oc>
    <nc r="G105">
      <v>4</v>
    </nc>
  </rcc>
  <rcc rId="6061" sId="2" numFmtId="4">
    <oc r="G106">
      <v>15000</v>
    </oc>
    <nc r="G106">
      <v>15</v>
    </nc>
  </rcc>
  <rcc rId="6062" sId="2" numFmtId="4">
    <oc r="G111">
      <v>3000</v>
    </oc>
    <nc r="G111">
      <v>3</v>
    </nc>
  </rcc>
  <rcc rId="6063" sId="2" numFmtId="4">
    <oc r="G112">
      <v>5500</v>
    </oc>
    <nc r="G112">
      <v>5.5</v>
    </nc>
  </rcc>
  <rcc rId="6064" sId="2" numFmtId="4">
    <oc r="G113">
      <v>17000</v>
    </oc>
    <nc r="G113">
      <v>17</v>
    </nc>
  </rcc>
  <rcc rId="6065" sId="2" numFmtId="4">
    <oc r="G115">
      <v>1544600</v>
    </oc>
    <nc r="G115">
      <v>1544.6</v>
    </nc>
  </rcc>
  <rcc rId="6066" sId="2" numFmtId="4">
    <oc r="G116">
      <v>60000</v>
    </oc>
    <nc r="G116">
      <v>60</v>
    </nc>
  </rcc>
  <rcc rId="6067" sId="2" numFmtId="4">
    <oc r="G117">
      <v>70000</v>
    </oc>
    <nc r="G117">
      <v>70</v>
    </nc>
  </rcc>
  <rcc rId="6068" sId="2" numFmtId="4">
    <oc r="G118">
      <v>135000</v>
    </oc>
    <nc r="G118">
      <v>135</v>
    </nc>
  </rcc>
  <rcc rId="6069" sId="2" numFmtId="4">
    <oc r="G119">
      <v>36250</v>
    </oc>
    <nc r="G119">
      <v>36.25</v>
    </nc>
  </rcc>
  <rcc rId="6070" sId="2" numFmtId="4">
    <oc r="G120">
      <v>50000</v>
    </oc>
    <nc r="G120">
      <v>50</v>
    </nc>
  </rcc>
  <rcc rId="6071" sId="2" numFmtId="4">
    <oc r="G121">
      <v>80000</v>
    </oc>
    <nc r="G121">
      <v>80</v>
    </nc>
  </rcc>
  <rcc rId="6072" sId="2" numFmtId="4">
    <oc r="G122">
      <v>6500</v>
    </oc>
    <nc r="G122">
      <v>6.5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9" sId="2" numFmtId="4">
    <oc r="G12">
      <v>116850000</v>
    </oc>
    <nc r="G12">
      <v>116850</v>
    </nc>
  </rcc>
  <rcc rId="6080" sId="2" numFmtId="4">
    <oc r="G13">
      <v>300000</v>
    </oc>
    <nc r="G13">
      <v>300</v>
    </nc>
  </rcc>
  <rcc rId="6081" sId="2" numFmtId="4">
    <oc r="G14">
      <v>250000</v>
    </oc>
    <nc r="G14">
      <v>250</v>
    </nc>
  </rcc>
  <rcc rId="6082" sId="2" numFmtId="4">
    <oc r="G17">
      <v>3120000</v>
    </oc>
    <nc r="G17">
      <v>3120</v>
    </nc>
  </rcc>
  <rcc rId="6083" sId="2" numFmtId="4">
    <oc r="G18">
      <v>16100</v>
    </oc>
    <nc r="G18">
      <v>16.100000000000001</v>
    </nc>
  </rcc>
  <rcc rId="6084" sId="2" numFmtId="4">
    <oc r="G19">
      <v>4063900</v>
    </oc>
    <nc r="G19">
      <v>4063.9</v>
    </nc>
  </rcc>
  <rcc rId="6085" sId="2" numFmtId="4">
    <oc r="G20">
      <v>-400000</v>
    </oc>
    <nc r="G20">
      <v>-400</v>
    </nc>
  </rcc>
  <rcc rId="6086" sId="2" numFmtId="4">
    <oc r="G24">
      <v>9660000</v>
    </oc>
    <nc r="G24">
      <v>9660</v>
    </nc>
  </rcc>
  <rcc rId="6087" sId="2" numFmtId="4">
    <oc r="G26">
      <v>3190000</v>
    </oc>
    <nc r="G26">
      <v>3190</v>
    </nc>
  </rcc>
  <rcc rId="6088" sId="2" numFmtId="4">
    <oc r="G30">
      <v>10000</v>
    </oc>
    <nc r="G30">
      <v>10</v>
    </nc>
  </rcc>
  <rcc rId="6089" sId="2" numFmtId="4">
    <oc r="G38">
      <v>2180000</v>
    </oc>
    <nc r="G38">
      <v>2180</v>
    </nc>
  </rcc>
  <rcc rId="6090" sId="2" numFmtId="4">
    <oc r="G43">
      <v>6300000</v>
    </oc>
    <nc r="G43">
      <v>6300</v>
    </nc>
  </rcc>
  <rcc rId="6091" sId="2" numFmtId="4">
    <oc r="G51">
      <v>6100000</v>
    </oc>
    <nc r="G51">
      <v>6100</v>
    </nc>
  </rcc>
  <rcc rId="6092" sId="2" numFmtId="4">
    <oc r="G52">
      <v>138000</v>
    </oc>
    <nc r="G52">
      <v>138</v>
    </nc>
  </rcc>
  <rcc rId="6093" sId="2" numFmtId="4">
    <oc r="G54">
      <v>16300000</v>
    </oc>
    <nc r="G54">
      <v>16300</v>
    </nc>
  </rcc>
  <rcc rId="6094" sId="2" numFmtId="4">
    <oc r="G57">
      <v>100000</v>
    </oc>
    <nc r="G57">
      <v>100</v>
    </nc>
  </rcc>
  <rcc rId="6095" sId="2" numFmtId="4">
    <oc r="G60">
      <v>8200000</v>
    </oc>
    <nc r="G60">
      <v>8200</v>
    </nc>
  </rcc>
  <rcc rId="6096" sId="2" numFmtId="4">
    <oc r="G63">
      <v>423000</v>
    </oc>
    <nc r="G63">
      <v>423</v>
    </nc>
  </rcc>
  <rcc rId="6097" sId="2" numFmtId="4">
    <oc r="G64">
      <v>192000</v>
    </oc>
    <nc r="G64">
      <v>192</v>
    </nc>
  </rcc>
  <rcc rId="6098" sId="2" numFmtId="4">
    <oc r="G65">
      <v>70000</v>
    </oc>
    <nc r="G65">
      <v>70</v>
    </nc>
  </rcc>
  <rcc rId="6099" sId="2" numFmtId="4">
    <oc r="G66">
      <v>2000</v>
    </oc>
    <nc r="G66">
      <v>2</v>
    </nc>
  </rcc>
  <rcc rId="6100" sId="2" numFmtId="4">
    <oc r="G70">
      <v>15000</v>
    </oc>
    <nc r="G70">
      <v>15</v>
    </nc>
  </rcc>
  <rcc rId="6101" sId="2" numFmtId="4">
    <oc r="G73">
      <v>8235000</v>
    </oc>
    <nc r="G73">
      <v>8235</v>
    </nc>
  </rcc>
  <rcc rId="6102" sId="2" numFmtId="4">
    <oc r="G76">
      <v>8500000</v>
    </oc>
    <nc r="G76">
      <v>8500</v>
    </nc>
  </rcc>
  <rcc rId="6103" sId="2" numFmtId="4">
    <oc r="G79">
      <v>390000</v>
    </oc>
    <nc r="G79">
      <v>390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4" sId="2" numFmtId="4">
    <oc r="G28">
      <v>18535000</v>
    </oc>
    <nc r="G28">
      <v>18535</v>
    </nc>
  </rcc>
  <rcc rId="6105" sId="2" numFmtId="4">
    <oc r="G32">
      <v>860000</v>
    </oc>
    <nc r="G32">
      <v>860</v>
    </nc>
  </rcc>
  <rcc rId="6106" sId="2" numFmtId="4">
    <oc r="G35">
      <v>6090000</v>
    </oc>
    <nc r="G35">
      <v>6090</v>
    </nc>
  </rcc>
  <rcc rId="6107" sId="2" numFmtId="4">
    <oc r="G40">
      <v>810000</v>
    </oc>
    <nc r="G40">
      <v>810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8" sId="2" numFmtId="4">
    <oc r="G46">
      <v>40000</v>
    </oc>
    <nc r="G46">
      <v>40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2" numFmtId="4">
    <oc r="G127">
      <v>440000</v>
    </oc>
    <nc r="G127">
      <v>440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10" sId="2" numFmtId="4">
    <oc r="G132">
      <v>315233800</v>
    </oc>
    <nc r="G132">
      <v>315233.8</v>
    </nc>
  </rcc>
  <rcc rId="6111" sId="2" numFmtId="4">
    <oc r="G133">
      <v>303909100</v>
    </oc>
    <nc r="G133">
      <v>303909.09999999998</v>
    </nc>
  </rcc>
  <rcc rId="6112" sId="2" numFmtId="4">
    <oc r="G134">
      <v>3000000</v>
    </oc>
    <nc r="G134">
      <v>3000</v>
    </nc>
  </rcc>
  <rcc rId="6113" sId="2" numFmtId="4">
    <oc r="G135">
      <v>9120700</v>
    </oc>
    <nc r="G135">
      <v>9120.7000000000007</v>
    </nc>
  </rcc>
  <rcc rId="6114" sId="2" numFmtId="4">
    <oc r="G137">
      <v>1195433</v>
    </oc>
    <nc r="G137">
      <v>1195.43</v>
    </nc>
  </rcc>
  <rcc rId="6115" sId="2" numFmtId="4">
    <oc r="G139">
      <v>1543109.71</v>
    </oc>
    <nc r="G139">
      <v>1543.11</v>
    </nc>
  </rcc>
  <rcc rId="6116" sId="2" numFmtId="4">
    <oc r="G141">
      <v>5700000</v>
    </oc>
    <nc r="G141">
      <v>5700</v>
    </nc>
  </rcc>
  <rcc rId="6117" sId="2" numFmtId="4">
    <oc r="G142">
      <v>17904712</v>
    </oc>
    <nc r="G142">
      <v>17904.71</v>
    </nc>
  </rcc>
  <rcc rId="6118" sId="2" numFmtId="4">
    <oc r="G143">
      <v>318294867.75999999</v>
    </oc>
    <nc r="G143">
      <v>318294.87</v>
    </nc>
  </rcc>
  <rcc rId="6119" sId="2" numFmtId="4">
    <oc r="G145">
      <v>10127874</v>
    </oc>
    <nc r="G145">
      <v>10127.870000000001</v>
    </nc>
  </rcc>
  <rcc rId="6120" sId="2" numFmtId="4">
    <oc r="G146">
      <v>14063100</v>
    </oc>
    <nc r="G146">
      <v>14063.1</v>
    </nc>
  </rcc>
  <rcc rId="6121" sId="2" numFmtId="4">
    <oc r="G147">
      <v>47500</v>
    </oc>
    <nc r="G147">
      <v>47.5</v>
    </nc>
  </rcc>
  <rcc rId="6122" sId="2" numFmtId="4">
    <oc r="G148">
      <v>555774.1</v>
    </oc>
    <nc r="G148">
      <v>555.77</v>
    </nc>
  </rcc>
  <rcc rId="6123" sId="2" numFmtId="4">
    <oc r="G149">
      <v>593336200</v>
    </oc>
    <nc r="G149">
      <v>593336.19999999995</v>
    </nc>
  </rcc>
  <rcc rId="6124" sId="2" numFmtId="4">
    <oc r="G151">
      <v>6054300</v>
    </oc>
    <nc r="G151">
      <v>6054.3</v>
    </nc>
  </rcc>
  <rcc rId="6125" sId="2" numFmtId="4">
    <oc r="G153">
      <v>32250</v>
    </oc>
    <nc r="G153">
      <v>32.25</v>
    </nc>
  </rcc>
  <rcc rId="6126" sId="2" numFmtId="4">
    <oc r="G140">
      <v>9023.33</v>
    </oc>
    <nc r="G140">
      <v>9.02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27" sId="2" numFmtId="4">
    <oc r="I12">
      <v>127428000</v>
    </oc>
    <nc r="I12">
      <v>127428</v>
    </nc>
  </rcc>
  <rcc rId="6128" sId="2" numFmtId="4">
    <oc r="I13">
      <v>311000</v>
    </oc>
    <nc r="I13">
      <v>311</v>
    </nc>
  </rcc>
  <rcc rId="6129" sId="2" numFmtId="4">
    <oc r="I14">
      <v>268000</v>
    </oc>
    <nc r="I14">
      <v>268</v>
    </nc>
  </rcc>
  <rcc rId="6130" sId="2" numFmtId="4">
    <oc r="I17">
      <v>2916000</v>
    </oc>
    <nc r="I17">
      <v>2916</v>
    </nc>
  </rcc>
  <rcc rId="6131" sId="2" numFmtId="4">
    <oc r="I18">
      <v>18000</v>
    </oc>
    <nc r="I18">
      <v>18</v>
    </nc>
  </rcc>
  <rcc rId="6132" sId="2" numFmtId="4">
    <oc r="I19">
      <v>3763000</v>
    </oc>
    <nc r="I19">
      <v>3763</v>
    </nc>
  </rcc>
  <rcc rId="6133" sId="2" numFmtId="4">
    <oc r="I20">
      <v>-487000</v>
    </oc>
    <nc r="I20">
      <v>-487</v>
    </nc>
  </rcc>
  <rcc rId="6134" sId="2" numFmtId="4">
    <oc r="I24">
      <v>13233000</v>
    </oc>
    <nc r="I24">
      <v>13233</v>
    </nc>
  </rcc>
  <rcc rId="6135" sId="2" numFmtId="4">
    <oc r="I26">
      <v>3384000</v>
    </oc>
    <nc r="I26">
      <v>3384</v>
    </nc>
  </rcc>
  <rcc rId="6136" sId="2" numFmtId="4">
    <oc r="I28">
      <v>20197000</v>
    </oc>
    <nc r="I28">
      <v>20197</v>
    </nc>
  </rcc>
  <rcc rId="6137" sId="2" numFmtId="4">
    <oc r="I30">
      <v>10000</v>
    </oc>
    <nc r="I30">
      <v>10</v>
    </nc>
  </rcc>
  <rcc rId="6138" sId="2" numFmtId="4">
    <oc r="I32">
      <v>1057000</v>
    </oc>
    <nc r="I32">
      <v>1057</v>
    </nc>
  </rcc>
  <rcc rId="6139" sId="2" numFmtId="4">
    <oc r="I35">
      <v>6023000</v>
    </oc>
    <nc r="I35">
      <v>6023</v>
    </nc>
  </rcc>
  <rcc rId="6140" sId="2" numFmtId="4">
    <oc r="I38">
      <v>2323000</v>
    </oc>
    <nc r="I38">
      <v>2323</v>
    </nc>
  </rcc>
  <rcc rId="6141" sId="2" numFmtId="4">
    <oc r="I40">
      <v>876000</v>
    </oc>
    <nc r="I40">
      <v>876</v>
    </nc>
  </rcc>
  <rcc rId="6142" sId="2" numFmtId="4">
    <oc r="I43">
      <v>7843000</v>
    </oc>
    <nc r="I43">
      <v>7843</v>
    </nc>
  </rcc>
  <rcc rId="6143" sId="2" numFmtId="4">
    <oc r="I46">
      <v>34000</v>
    </oc>
    <nc r="I46">
      <v>34</v>
    </nc>
  </rcc>
  <rcc rId="6144" sId="2" numFmtId="4">
    <oc r="I49">
      <v>31600</v>
    </oc>
    <nc r="I49">
      <v>31.6</v>
    </nc>
  </rcc>
  <rcc rId="6145" sId="2" numFmtId="4">
    <oc r="I51">
      <v>6100000</v>
    </oc>
    <nc r="I51">
      <v>6100</v>
    </nc>
  </rcc>
  <rcc rId="6146" sId="2" numFmtId="4">
    <oc r="I52">
      <v>138000</v>
    </oc>
    <nc r="I52">
      <v>138</v>
    </nc>
  </rcc>
  <rcc rId="6147" sId="2" numFmtId="4">
    <oc r="I54">
      <v>18500000</v>
    </oc>
    <nc r="I54">
      <v>18500</v>
    </nc>
  </rcc>
  <rcc rId="6148" sId="2" numFmtId="4">
    <oc r="I57">
      <v>121300</v>
    </oc>
    <nc r="I57">
      <v>121.3</v>
    </nc>
  </rcc>
  <rcc rId="6149" sId="2" numFmtId="4">
    <oc r="I60">
      <v>8498000</v>
    </oc>
    <nc r="I60">
      <v>8498</v>
    </nc>
  </rcc>
  <rcc rId="6150" sId="2" numFmtId="4">
    <oc r="I63">
      <v>620000</v>
    </oc>
    <nc r="I63">
      <v>620</v>
    </nc>
  </rcc>
  <rcc rId="6151" sId="2" numFmtId="4">
    <oc r="I64">
      <v>214000</v>
    </oc>
    <nc r="I64">
      <v>214</v>
    </nc>
  </rcc>
  <rcc rId="6152" sId="2" numFmtId="4">
    <oc r="I66">
      <v>1000</v>
    </oc>
    <nc r="I66">
      <v>1</v>
    </nc>
  </rcc>
  <rcc rId="6153" sId="2" numFmtId="4">
    <oc r="I70">
      <v>21000</v>
    </oc>
    <nc r="I70">
      <v>21</v>
    </nc>
  </rcc>
  <rcc rId="6154" sId="2" numFmtId="4">
    <oc r="I73">
      <v>8035000</v>
    </oc>
    <nc r="I73">
      <v>8035</v>
    </nc>
  </rcc>
  <rcc rId="6155" sId="2" numFmtId="4">
    <oc r="I76">
      <v>8500000</v>
    </oc>
    <nc r="I76">
      <v>8500</v>
    </nc>
  </rcc>
  <rcc rId="6156" sId="2" numFmtId="4">
    <oc r="I79">
      <v>265000</v>
    </oc>
    <nc r="I79">
      <v>265</v>
    </nc>
  </rcc>
  <rcc rId="6157" sId="2" numFmtId="4">
    <oc r="I82">
      <v>1400</v>
    </oc>
    <nc r="I82">
      <v>1.4</v>
    </nc>
  </rcc>
  <rcc rId="6158" sId="2" numFmtId="4">
    <oc r="I83">
      <v>3000</v>
    </oc>
    <nc r="I83">
      <v>3</v>
    </nc>
  </rcc>
  <rcc rId="6159" sId="2" numFmtId="4">
    <oc r="I84">
      <v>5000</v>
    </oc>
    <nc r="I84">
      <v>5</v>
    </nc>
  </rcc>
  <rcc rId="6160" sId="2" numFmtId="4">
    <oc r="I85">
      <v>5000</v>
    </oc>
    <nc r="I85">
      <v>5</v>
    </nc>
  </rcc>
  <rcc rId="6161" sId="2" numFmtId="4">
    <oc r="I86">
      <v>2500</v>
    </oc>
    <nc r="I86">
      <v>2.5</v>
    </nc>
  </rcc>
  <rcc rId="6162" sId="2" numFmtId="4">
    <oc r="I87">
      <v>3500</v>
    </oc>
    <nc r="I87">
      <v>3.5</v>
    </nc>
  </rcc>
  <rcc rId="6163" sId="2" numFmtId="4">
    <oc r="I88">
      <v>10000</v>
    </oc>
    <nc r="I88">
      <v>10</v>
    </nc>
  </rcc>
  <rcc rId="6164" sId="2" numFmtId="4">
    <oc r="I89">
      <v>50000</v>
    </oc>
    <nc r="I89">
      <v>50</v>
    </nc>
  </rcc>
  <rcc rId="6165" sId="2" numFmtId="4">
    <oc r="I90">
      <v>150</v>
    </oc>
    <nc r="I90">
      <v>0.15</v>
    </nc>
  </rcc>
  <rcc rId="6166" sId="2" numFmtId="4">
    <oc r="I91">
      <v>150</v>
    </oc>
    <nc r="I91">
      <v>0.15</v>
    </nc>
  </rcc>
  <rcc rId="6167" sId="2" numFmtId="4">
    <oc r="I92">
      <v>7000</v>
    </oc>
    <nc r="I92">
      <v>7</v>
    </nc>
  </rcc>
  <rcc rId="6168" sId="2" numFmtId="4">
    <oc r="I93">
      <v>20000</v>
    </oc>
    <nc r="I93">
      <v>20</v>
    </nc>
  </rcc>
  <rcc rId="6169" sId="2" numFmtId="4">
    <oc r="I94">
      <v>5000</v>
    </oc>
    <nc r="I94">
      <v>5</v>
    </nc>
  </rcc>
  <rcc rId="6170" sId="2" numFmtId="4">
    <oc r="I95">
      <v>152</v>
    </oc>
    <nc r="I95">
      <v>0.15</v>
    </nc>
  </rcc>
  <rcc rId="6171" sId="2" numFmtId="4">
    <oc r="I96">
      <v>1450</v>
    </oc>
    <nc r="I96">
      <v>1.45</v>
    </nc>
  </rcc>
  <rcc rId="6172" sId="2" numFmtId="4">
    <oc r="I97">
      <v>2000</v>
    </oc>
    <nc r="I97">
      <v>2</v>
    </nc>
  </rcc>
  <rcc rId="6173" sId="2" numFmtId="4">
    <oc r="I98">
      <v>5</v>
    </oc>
    <nc r="I98">
      <v>0.01</v>
    </nc>
  </rcc>
  <rcc rId="6174" sId="2" numFmtId="4">
    <oc r="I99">
      <v>700</v>
    </oc>
    <nc r="I99">
      <v>0.7</v>
    </nc>
  </rcc>
  <rcc rId="6175" sId="2" numFmtId="4">
    <oc r="I100">
      <v>6000</v>
    </oc>
    <nc r="I100">
      <v>6</v>
    </nc>
  </rcc>
  <rcc rId="6176" sId="2" numFmtId="4">
    <oc r="I101">
      <v>600</v>
    </oc>
    <nc r="I101">
      <v>0.6</v>
    </nc>
  </rcc>
  <rcc rId="6177" sId="2" numFmtId="4">
    <oc r="I102">
      <v>10000</v>
    </oc>
    <nc r="I102">
      <v>10</v>
    </nc>
  </rcc>
  <rcc rId="6178" sId="2" numFmtId="4">
    <oc r="I103">
      <v>4000</v>
    </oc>
    <nc r="I103">
      <v>4</v>
    </nc>
  </rcc>
  <rcc rId="6179" sId="2" numFmtId="4">
    <oc r="I104">
      <v>2500</v>
    </oc>
    <nc r="I104">
      <v>2.5</v>
    </nc>
  </rcc>
  <rcc rId="6180" sId="2" numFmtId="4">
    <oc r="I105">
      <v>4000</v>
    </oc>
    <nc r="I105">
      <v>4</v>
    </nc>
  </rcc>
  <rcc rId="6181" sId="2" numFmtId="4">
    <oc r="I106">
      <v>40000</v>
    </oc>
    <nc r="I106">
      <v>40</v>
    </nc>
  </rcc>
  <rcc rId="6182" sId="2" numFmtId="4">
    <oc r="I107">
      <v>1100</v>
    </oc>
    <nc r="I107">
      <v>1.1000000000000001</v>
    </nc>
  </rcc>
  <rcc rId="6183" sId="2" numFmtId="4">
    <oc r="I108">
      <f>I109</f>
    </oc>
    <nc r="I108">
      <v>140</v>
    </nc>
  </rcc>
  <rcc rId="6184" sId="2" numFmtId="4">
    <oc r="I109">
      <v>140000</v>
    </oc>
    <nc r="I109">
      <v>140</v>
    </nc>
  </rcc>
  <rcc rId="6185" sId="2" numFmtId="4">
    <oc r="I111">
      <v>10000</v>
    </oc>
    <nc r="I111">
      <v>10</v>
    </nc>
  </rcc>
  <rcc rId="6186" sId="2" numFmtId="4">
    <oc r="I112">
      <v>5500</v>
    </oc>
    <nc r="I112">
      <v>5.5</v>
    </nc>
  </rcc>
  <rcc rId="6187" sId="2" numFmtId="4">
    <oc r="I113">
      <v>17000</v>
    </oc>
    <nc r="I113">
      <v>17</v>
    </nc>
  </rcc>
  <rcc rId="6188" sId="2" numFmtId="4">
    <oc r="I114">
      <v>20000</v>
    </oc>
    <nc r="I114">
      <v>20</v>
    </nc>
  </rcc>
  <rcc rId="6189" sId="2" numFmtId="4">
    <oc r="I115">
      <v>1771000</v>
    </oc>
    <nc r="I115">
      <v>1771</v>
    </nc>
  </rcc>
  <rcc rId="6190" sId="2" numFmtId="4">
    <oc r="I116">
      <v>70000</v>
    </oc>
    <nc r="I116">
      <v>70</v>
    </nc>
  </rcc>
  <rcc rId="6191" sId="2" numFmtId="4">
    <oc r="I117">
      <v>80000</v>
    </oc>
    <nc r="I117">
      <v>80</v>
    </nc>
  </rcc>
  <rcc rId="6192" sId="2" numFmtId="4">
    <oc r="I118">
      <v>300000</v>
    </oc>
    <nc r="I118">
      <v>300</v>
    </nc>
  </rcc>
  <rcc rId="6193" sId="2" numFmtId="4">
    <oc r="I119">
      <v>40000</v>
    </oc>
    <nc r="I119">
      <v>40</v>
    </nc>
  </rcc>
  <rcc rId="6194" sId="2" numFmtId="4">
    <oc r="I120">
      <v>51293</v>
    </oc>
    <nc r="I120">
      <v>51.29</v>
    </nc>
  </rcc>
  <rcc rId="6195" sId="2" numFmtId="4">
    <oc r="I121">
      <v>100000</v>
    </oc>
    <nc r="I121">
      <v>100</v>
    </nc>
  </rcc>
  <rcc rId="6196" sId="2" numFmtId="4">
    <oc r="I122">
      <v>10000</v>
    </oc>
    <nc r="I122">
      <v>10</v>
    </nc>
  </rcc>
  <rcc rId="6197" sId="2" numFmtId="4">
    <oc r="I128">
      <v>11000</v>
    </oc>
    <nc r="I128">
      <v>11</v>
    </nc>
  </rcc>
  <rcc rId="6198" sId="2" numFmtId="4">
    <oc r="H128">
      <v>11000</v>
    </oc>
    <nc r="H128">
      <v>11</v>
    </nc>
  </rcc>
  <rcc rId="6199" sId="2" numFmtId="4">
    <oc r="I132">
      <v>315233800</v>
    </oc>
    <nc r="I132">
      <v>315233.8</v>
    </nc>
  </rcc>
  <rcc rId="6200" sId="2" numFmtId="4">
    <oc r="I133">
      <v>303909100</v>
    </oc>
    <nc r="I133">
      <v>303909.09999999998</v>
    </nc>
  </rcc>
  <rcc rId="6201" sId="2" numFmtId="4">
    <oc r="I134">
      <v>3000000</v>
    </oc>
    <nc r="I134">
      <v>3000</v>
    </nc>
  </rcc>
  <rcc rId="6202" sId="2" numFmtId="4">
    <oc r="I135">
      <v>9120700</v>
    </oc>
    <nc r="I135">
      <v>9120.7000000000007</v>
    </nc>
  </rcc>
  <rcc rId="6203" sId="2" numFmtId="4">
    <oc r="I137">
      <v>1195433</v>
    </oc>
    <nc r="I137">
      <v>1195.43</v>
    </nc>
  </rcc>
  <rcc rId="6204" sId="2" numFmtId="4">
    <oc r="I138">
      <v>7222700</v>
    </oc>
    <nc r="I138">
      <v>7222.7</v>
    </nc>
  </rcc>
  <rcc rId="6205" sId="2" numFmtId="4">
    <oc r="I139">
      <v>1543109.7</v>
    </oc>
    <nc r="I139">
      <v>1543.11</v>
    </nc>
  </rcc>
  <rcc rId="6206" sId="2" odxf="1" dxf="1" numFmtId="4">
    <oc r="H139">
      <v>1543109.71</v>
    </oc>
    <nc r="H139">
      <v>1543.11</v>
    </nc>
    <odxf/>
    <ndxf/>
  </rcc>
  <rcc rId="6207" sId="2" odxf="1" dxf="1" numFmtId="4">
    <oc r="H137">
      <v>1195433</v>
    </oc>
    <nc r="H137">
      <v>1195.43</v>
    </nc>
    <odxf/>
    <ndxf/>
  </rcc>
  <rcc rId="6208" sId="2" numFmtId="4">
    <oc r="I142">
      <v>17904712</v>
    </oc>
    <nc r="I142">
      <v>17904.71</v>
    </nc>
  </rcc>
  <rcc rId="6209" sId="2" numFmtId="4">
    <oc r="I143">
      <v>310309267.75999999</v>
    </oc>
    <nc r="I143">
      <v>310309.27</v>
    </nc>
  </rcc>
  <rcc rId="6210" sId="2" numFmtId="4">
    <oc r="I145">
      <v>10127874</v>
    </oc>
    <nc r="I145">
      <v>10127.870000000001</v>
    </nc>
  </rcc>
  <rcc rId="6211" sId="2" numFmtId="4">
    <oc r="I146">
      <v>3647300</v>
    </oc>
    <nc r="I146">
      <v>3647.3</v>
    </nc>
  </rcc>
  <rcc rId="6212" sId="2" numFmtId="4">
    <oc r="I147">
      <v>33000</v>
    </oc>
    <nc r="I147">
      <v>33</v>
    </nc>
  </rcc>
  <rcc rId="6213" sId="2" numFmtId="4">
    <oc r="I149">
      <v>578647800</v>
    </oc>
    <nc r="I149">
      <v>57864.78</v>
    </nc>
  </rcc>
  <rcc rId="6214" sId="2" numFmtId="4">
    <oc r="I151">
      <v>8896100</v>
    </oc>
    <nc r="I151">
      <v>8896.1</v>
    </nc>
  </rcc>
  <rcc rId="6215" sId="2" numFmtId="4">
    <oc r="I153">
      <v>32250</v>
    </oc>
    <nc r="I153">
      <v>32.25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6" sId="2" numFmtId="4">
    <oc r="I140">
      <v>9023.33</v>
    </oc>
    <nc r="I140">
      <v>9.02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7" sId="2" numFmtId="4">
    <oc r="I149">
      <v>57864.78</v>
    </oc>
    <nc r="I149">
      <v>578647.80000000005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17" sId="2" ref="A118:XFD11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rc rId="5218" sId="2" ref="A118:XFD118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5219" sId="2">
    <nc r="E119" t="inlineStr">
      <is>
        <t>Финансовое управление администрации муниципального образования городского округа "Инта"</t>
      </is>
    </nc>
  </rcc>
  <rcc rId="5220" sId="2">
    <nc r="E118" t="inlineStr">
      <is>
        <t xml:space="preserve"> Администрация муниципального образования городского округа "Инта"</t>
      </is>
    </nc>
  </rcc>
  <rcc rId="5221" sId="2">
    <oc r="G115">
      <f>G116+G117</f>
    </oc>
    <nc r="G115">
      <f>G116+G117+G118+G119</f>
    </nc>
  </rcc>
  <rcc rId="5222" sId="2">
    <oc r="H115">
      <f>H116+H117</f>
    </oc>
    <nc r="H115">
      <f>H116+H117+H118+H119</f>
    </nc>
  </rcc>
  <rcc rId="5223" sId="2">
    <oc r="I115">
      <f>I116+I117</f>
    </oc>
    <nc r="I115">
      <f>I116+I117+I118+I119</f>
    </nc>
  </rcc>
  <rcc rId="5224" sId="2">
    <oc r="J115">
      <f>J116+J117</f>
    </oc>
    <nc r="J115">
      <f>J116+J117+J118+J119</f>
    </nc>
  </rcc>
  <rcc rId="5225" sId="2">
    <oc r="K115">
      <f>K116+K117</f>
    </oc>
    <nc r="K115">
      <f>K116+K117+K118+K119</f>
    </nc>
  </rcc>
  <rcc rId="5226" sId="2">
    <oc r="L115">
      <f>L116+L117</f>
    </oc>
    <nc r="L115">
      <f>L116+L117+L118+L119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8" sId="2">
    <oc r="L4" t="inlineStr">
      <is>
        <t>рублях</t>
      </is>
    </oc>
    <nc r="L4" t="inlineStr">
      <is>
        <t>тыс. руб.</t>
      </is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9" sId="2" numFmtId="4">
    <oc r="J12">
      <v>128740000</v>
    </oc>
    <nc r="J12">
      <v>128740</v>
    </nc>
  </rcc>
  <rcc rId="6220" sId="2" numFmtId="4">
    <oc r="J13">
      <v>320000</v>
    </oc>
    <nc r="J13">
      <v>320</v>
    </nc>
  </rcc>
  <rcc rId="6221" sId="2" numFmtId="4">
    <oc r="J14">
      <v>270000</v>
    </oc>
    <nc r="J14">
      <v>270</v>
    </nc>
  </rcc>
  <rcc rId="6222" sId="2" numFmtId="4">
    <oc r="J17">
      <v>3098000</v>
    </oc>
    <nc r="J17">
      <v>3098</v>
    </nc>
  </rcc>
  <rcc rId="6223" sId="2" numFmtId="4">
    <oc r="J18">
      <v>19000</v>
    </oc>
    <nc r="J18">
      <v>19</v>
    </nc>
  </rcc>
  <rcc rId="6224" sId="2" numFmtId="4">
    <oc r="J19">
      <v>4077000</v>
    </oc>
    <nc r="J19">
      <v>4077</v>
    </nc>
  </rcc>
  <rcc rId="6225" sId="2" numFmtId="4">
    <oc r="J20">
      <v>-444000</v>
    </oc>
    <nc r="J20">
      <v>-444</v>
    </nc>
  </rcc>
  <rcc rId="6226" sId="2" numFmtId="4">
    <oc r="J24">
      <v>13590000</v>
    </oc>
    <nc r="J24">
      <v>13590</v>
    </nc>
  </rcc>
  <rcc rId="6227" sId="2" numFmtId="4">
    <oc r="J26">
      <v>3100000</v>
    </oc>
    <nc r="J26">
      <v>3100</v>
    </nc>
  </rcc>
  <rcc rId="6228" sId="2" numFmtId="4">
    <oc r="J28">
      <v>4400000</v>
    </oc>
    <nc r="J28">
      <v>4400</v>
    </nc>
  </rcc>
  <rcc rId="6229" sId="2" numFmtId="4">
    <oc r="J30">
      <v>10000</v>
    </oc>
    <nc r="J30">
      <v>10</v>
    </nc>
  </rcc>
  <rcc rId="6230" sId="2" numFmtId="4">
    <oc r="J32">
      <v>2090000</v>
    </oc>
    <nc r="J32">
      <v>2090</v>
    </nc>
  </rcc>
  <rcc rId="6231" sId="2" numFmtId="4">
    <oc r="J35">
      <v>6500000</v>
    </oc>
    <nc r="J35">
      <v>6500</v>
    </nc>
  </rcc>
  <rcc rId="6232" sId="2" numFmtId="4">
    <oc r="J38">
      <v>2335000</v>
    </oc>
    <nc r="J38">
      <v>2335</v>
    </nc>
  </rcc>
  <rcc rId="6233" sId="2" numFmtId="4">
    <oc r="J40">
      <v>885000</v>
    </oc>
    <nc r="J40">
      <v>885</v>
    </nc>
  </rcc>
  <rcc rId="6234" sId="2" numFmtId="4">
    <oc r="J43">
      <v>7920000</v>
    </oc>
    <nc r="J43">
      <v>7920</v>
    </nc>
  </rcc>
  <rcc rId="6235" sId="2" numFmtId="4">
    <oc r="J46">
      <v>40000</v>
    </oc>
    <nc r="J46">
      <v>40</v>
    </nc>
  </rcc>
  <rcc rId="6236" sId="2" numFmtId="4">
    <oc r="J49">
      <v>100000</v>
    </oc>
    <nc r="J49">
      <v>100</v>
    </nc>
  </rcc>
  <rcc rId="6237" sId="2" numFmtId="4">
    <oc r="J51">
      <v>5300000</v>
    </oc>
    <nc r="J51">
      <v>5300</v>
    </nc>
  </rcc>
  <rcc rId="6238" sId="2" numFmtId="4">
    <oc r="J52">
      <v>140000</v>
    </oc>
    <nc r="J52">
      <v>140</v>
    </nc>
  </rcc>
  <rcc rId="6239" sId="2" numFmtId="4">
    <oc r="J54">
      <v>21000000</v>
    </oc>
    <nc r="J54">
      <v>21000</v>
    </nc>
  </rcc>
  <rcc rId="6240" sId="2" numFmtId="4">
    <oc r="J60">
      <v>8840000</v>
    </oc>
    <nc r="J60">
      <v>8840</v>
    </nc>
  </rcc>
  <rcc rId="6241" sId="2" numFmtId="4">
    <oc r="J63">
      <v>685000</v>
    </oc>
    <nc r="J63">
      <v>685</v>
    </nc>
  </rcc>
  <rcc rId="6242" sId="2" numFmtId="4">
    <oc r="J64">
      <v>400000</v>
    </oc>
    <nc r="J64">
      <v>400</v>
    </nc>
  </rcc>
  <rcc rId="6243" sId="2" numFmtId="4">
    <oc r="J65">
      <v>94000</v>
    </oc>
    <nc r="J65">
      <v>94</v>
    </nc>
  </rcc>
  <rcc rId="6244" sId="2" numFmtId="4">
    <oc r="J66">
      <v>1000</v>
    </oc>
    <nc r="J66">
      <v>1</v>
    </nc>
  </rcc>
  <rcc rId="6245" sId="2" numFmtId="4">
    <oc r="J70">
      <v>15000</v>
    </oc>
    <nc r="J70">
      <v>15</v>
    </nc>
  </rcc>
  <rcc rId="6246" sId="2" numFmtId="4">
    <oc r="J73">
      <v>5465000</v>
    </oc>
    <nc r="J73">
      <v>5465</v>
    </nc>
  </rcc>
  <rcc rId="6247" sId="2" numFmtId="4">
    <oc r="J76">
      <v>3900000</v>
    </oc>
    <nc r="J76">
      <v>3900</v>
    </nc>
  </rcc>
  <rcc rId="6248" sId="2" numFmtId="4">
    <oc r="J79">
      <v>110000</v>
    </oc>
    <nc r="J79">
      <v>110</v>
    </nc>
  </rcc>
  <rcc rId="6249" sId="2" numFmtId="4">
    <oc r="J82">
      <v>1000</v>
    </oc>
    <nc r="J82">
      <v>1</v>
    </nc>
  </rcc>
  <rcc rId="6250" sId="2" numFmtId="4">
    <oc r="J83">
      <v>3000</v>
    </oc>
    <nc r="J83">
      <v>3</v>
    </nc>
  </rcc>
  <rcc rId="6251" sId="2" numFmtId="4">
    <oc r="J84">
      <v>3500</v>
    </oc>
    <nc r="J84">
      <v>3.5</v>
    </nc>
  </rcc>
  <rcc rId="6252" sId="2" numFmtId="4">
    <oc r="J85">
      <v>3000</v>
    </oc>
    <nc r="J85">
      <v>3</v>
    </nc>
  </rcc>
  <rcc rId="6253" sId="2" numFmtId="4">
    <oc r="J86">
      <v>2500</v>
    </oc>
    <nc r="J86">
      <v>2.5</v>
    </nc>
  </rcc>
  <rcc rId="6254" sId="2" numFmtId="4">
    <oc r="J87">
      <v>3500</v>
    </oc>
    <nc r="J87">
      <v>3.5</v>
    </nc>
  </rcc>
  <rcc rId="6255" sId="2" numFmtId="4">
    <oc r="J88">
      <v>4000</v>
    </oc>
    <nc r="J88">
      <v>4</v>
    </nc>
  </rcc>
  <rcc rId="6256" sId="2" numFmtId="4">
    <oc r="J89">
      <v>20000</v>
    </oc>
    <nc r="J89">
      <v>20</v>
    </nc>
  </rcc>
  <rcc rId="6257" sId="2" numFmtId="4">
    <oc r="J90">
      <v>150</v>
    </oc>
    <nc r="J90">
      <v>0.15</v>
    </nc>
  </rcc>
  <rcc rId="6258" sId="2" numFmtId="4">
    <oc r="J91">
      <v>150</v>
    </oc>
    <nc r="J91">
      <v>0.15</v>
    </nc>
  </rcc>
  <rcc rId="6259" sId="2" numFmtId="4">
    <oc r="J92">
      <v>5000</v>
    </oc>
    <nc r="J92">
      <v>5</v>
    </nc>
  </rcc>
  <rcc rId="6260" sId="2" numFmtId="4">
    <oc r="J93">
      <v>20000</v>
    </oc>
    <nc r="J93">
      <v>20</v>
    </nc>
  </rcc>
  <rcc rId="6261" sId="2" numFmtId="4">
    <oc r="J94">
      <v>20000</v>
    </oc>
    <nc r="J94">
      <v>20</v>
    </nc>
  </rcc>
  <rcc rId="6262" sId="2" numFmtId="4">
    <oc r="J95">
      <v>150</v>
    </oc>
    <nc r="J95">
      <v>0.15</v>
    </nc>
  </rcc>
  <rcc rId="6263" sId="2" numFmtId="4">
    <oc r="J96">
      <v>1000</v>
    </oc>
    <nc r="J96">
      <v>1</v>
    </nc>
  </rcc>
  <rcc rId="6264" sId="2" numFmtId="4">
    <oc r="J97">
      <v>3000</v>
    </oc>
    <nc r="J97">
      <v>3</v>
    </nc>
  </rcc>
  <rcc rId="6265" sId="2" numFmtId="4">
    <oc r="J98">
      <v>10</v>
    </oc>
    <nc r="J98">
      <v>0.01</v>
    </nc>
  </rcc>
  <rcc rId="6266" sId="2" numFmtId="4">
    <oc r="J99">
      <v>80</v>
    </oc>
    <nc r="J99">
      <v>0.08</v>
    </nc>
  </rcc>
  <rcc rId="6267" sId="2" numFmtId="4">
    <oc r="J101">
      <v>230</v>
    </oc>
    <nc r="J101">
      <v>0.23</v>
    </nc>
  </rcc>
  <rcc rId="6268" sId="2" numFmtId="4">
    <oc r="J102">
      <v>9230</v>
    </oc>
    <nc r="J102">
      <v>9.23</v>
    </nc>
  </rcc>
  <rcc rId="6269" sId="2" numFmtId="4">
    <oc r="J103">
      <v>1650</v>
    </oc>
    <nc r="J103">
      <v>1.65</v>
    </nc>
  </rcc>
  <rcc rId="6270" sId="2" numFmtId="4">
    <oc r="J104">
      <v>2000</v>
    </oc>
    <nc r="J104">
      <v>2</v>
    </nc>
  </rcc>
  <rcc rId="6271" sId="2" numFmtId="4">
    <oc r="J105">
      <v>3000</v>
    </oc>
    <nc r="J105">
      <v>3</v>
    </nc>
  </rcc>
  <rcc rId="6272" sId="2" numFmtId="4">
    <oc r="J106">
      <v>30000</v>
    </oc>
    <nc r="J106">
      <v>30</v>
    </nc>
  </rcc>
  <rcc rId="6273" sId="2" numFmtId="4">
    <oc r="J107">
      <v>750</v>
    </oc>
    <nc r="J107">
      <v>0.75</v>
    </nc>
  </rcc>
  <rcc rId="6274" sId="2" numFmtId="4">
    <oc r="J115">
      <v>1378000</v>
    </oc>
    <nc r="J115">
      <v>1378</v>
    </nc>
  </rcc>
  <rcc rId="6275" sId="2" numFmtId="4">
    <oc r="J118">
      <v>50</v>
    </oc>
    <nc r="J118">
      <v>0.05</v>
    </nc>
  </rcc>
  <rcc rId="6276" sId="2" numFmtId="4">
    <oc r="J119">
      <v>50</v>
    </oc>
    <nc r="J119">
      <v>0.05</v>
    </nc>
  </rcc>
  <rcc rId="6277" sId="2" numFmtId="4">
    <oc r="J100">
      <v>5000</v>
    </oc>
    <nc r="J100">
      <v>5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8" sId="2" numFmtId="4">
    <oc r="J132">
      <v>343663700</v>
    </oc>
    <nc r="J132">
      <v>34366.370000000003</v>
    </nc>
  </rcc>
  <rcc rId="6279" sId="2" numFmtId="4">
    <oc r="J133">
      <v>277222800</v>
    </oc>
    <nc r="J133">
      <v>277222.8</v>
    </nc>
  </rcc>
  <rcc rId="6280" sId="2" numFmtId="4">
    <oc r="J138">
      <v>5368000</v>
    </oc>
    <nc r="J138">
      <v>5368</v>
    </nc>
  </rcc>
  <rcc rId="6281" sId="2" numFmtId="4">
    <oc r="J142">
      <v>17667001</v>
    </oc>
    <nc r="J142">
      <v>17667</v>
    </nc>
  </rcc>
  <rcc rId="6282" sId="2" numFmtId="4">
    <oc r="J143">
      <v>205745344.77000001</v>
    </oc>
    <nc r="J143">
      <v>205745.34</v>
    </nc>
  </rcc>
  <rcc rId="6283" sId="2" numFmtId="4">
    <oc r="J145">
      <v>9335904</v>
    </oc>
    <nc r="J145">
      <v>9335.9</v>
    </nc>
  </rcc>
  <rcc rId="6284" sId="2" numFmtId="4">
    <oc r="J146">
      <v>13536400</v>
    </oc>
    <nc r="J146">
      <v>13536.4</v>
    </nc>
  </rcc>
  <rcc rId="6285" sId="2" numFmtId="4">
    <oc r="J147">
      <v>29338</v>
    </oc>
    <nc r="J147">
      <v>29.34</v>
    </nc>
  </rcc>
  <rcc rId="6286" sId="2" numFmtId="4">
    <oc r="J148">
      <v>463424</v>
    </oc>
    <nc r="J148">
      <v>463.42</v>
    </nc>
  </rcc>
  <rcc rId="6287" sId="2" numFmtId="4">
    <oc r="J149">
      <v>561581800</v>
    </oc>
    <nc r="J149">
      <v>561581.80000000005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88" sId="2" numFmtId="4">
    <oc r="J132">
      <v>34366.370000000003</v>
    </oc>
    <nc r="J132">
      <v>343663.7</v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89" sId="2" numFmtId="4">
    <oc r="K12">
      <v>131020000</v>
    </oc>
    <nc r="K12">
      <v>131020</v>
    </nc>
  </rcc>
  <rcc rId="6290" sId="2" numFmtId="4">
    <oc r="K13">
      <v>320000</v>
    </oc>
    <nc r="K13">
      <v>320</v>
    </nc>
  </rcc>
  <rcc rId="6291" sId="2" numFmtId="4">
    <oc r="K14">
      <v>270000</v>
    </oc>
    <nc r="K14">
      <v>270</v>
    </nc>
  </rcc>
  <rcc rId="6292" sId="2" numFmtId="4">
    <oc r="K17">
      <v>3230000</v>
    </oc>
    <nc r="K17">
      <v>3230</v>
    </nc>
  </rcc>
  <rcc rId="6293" sId="2" numFmtId="4">
    <oc r="K19">
      <v>4231000</v>
    </oc>
    <nc r="K19">
      <v>4231</v>
    </nc>
  </rcc>
  <rcc rId="6294" sId="2" numFmtId="4">
    <oc r="K20">
      <v>-460000</v>
    </oc>
    <nc r="K20">
      <v>-460</v>
    </nc>
  </rcc>
  <rcc rId="6295" sId="2" numFmtId="4">
    <oc r="K24">
      <v>14130000</v>
    </oc>
    <nc r="K24">
      <v>14130</v>
    </nc>
  </rcc>
  <rcc rId="6296" sId="2" numFmtId="4">
    <oc r="K26">
      <v>3220000</v>
    </oc>
    <nc r="K26">
      <v>3220</v>
    </nc>
  </rcc>
  <rcc rId="6297" sId="2" numFmtId="4">
    <oc r="K28">
      <v>500000</v>
    </oc>
    <nc r="K28">
      <v>500</v>
    </nc>
  </rcc>
  <rcc rId="6298" sId="2" numFmtId="4">
    <oc r="K32">
      <v>2180000</v>
    </oc>
    <nc r="K32">
      <v>2180</v>
    </nc>
  </rcc>
  <rcc rId="6299" sId="2" numFmtId="4">
    <oc r="K35">
      <v>7020000</v>
    </oc>
    <nc r="K35">
      <v>7020</v>
    </nc>
  </rcc>
  <rcc rId="6300" sId="2" numFmtId="4">
    <oc r="K38">
      <v>2346000</v>
    </oc>
    <nc r="K38">
      <v>2346</v>
    </nc>
  </rcc>
  <rcc rId="6301" sId="2" numFmtId="4">
    <oc r="K40">
      <v>894000</v>
    </oc>
    <nc r="K40">
      <v>894</v>
    </nc>
  </rcc>
  <rcc rId="6302" sId="2" numFmtId="4">
    <oc r="K43">
      <v>8000000</v>
    </oc>
    <nc r="K43">
      <v>8000</v>
    </nc>
  </rcc>
  <rcc rId="6303" sId="2" numFmtId="4">
    <oc r="K46">
      <v>30000</v>
    </oc>
    <nc r="K46">
      <v>30</v>
    </nc>
  </rcc>
  <rcc rId="6304" sId="2" numFmtId="4">
    <oc r="K49">
      <v>420000</v>
    </oc>
    <nc r="K49">
      <v>420</v>
    </nc>
  </rcc>
  <rcc rId="6305" sId="2" numFmtId="4">
    <oc r="K51">
      <v>5400000</v>
    </oc>
    <nc r="K51">
      <v>5400</v>
    </nc>
  </rcc>
  <rcc rId="6306" sId="2" numFmtId="4">
    <oc r="K52">
      <v>142000</v>
    </oc>
    <nc r="K52">
      <v>142</v>
    </nc>
  </rcc>
  <rcc rId="6307" sId="2" numFmtId="4">
    <oc r="K54">
      <v>20000000</v>
    </oc>
    <nc r="K54">
      <v>20000</v>
    </nc>
  </rcc>
  <rcc rId="6308" sId="2" numFmtId="4">
    <oc r="K60">
      <v>8430000</v>
    </oc>
    <nc r="K60">
      <v>8430</v>
    </nc>
  </rcc>
  <rcc rId="6309" sId="2" numFmtId="4">
    <oc r="K63">
      <v>710000</v>
    </oc>
    <nc r="K63">
      <v>710</v>
    </nc>
  </rcc>
  <rcc rId="6310" sId="2" numFmtId="4">
    <oc r="K64">
      <v>413000</v>
    </oc>
    <nc r="K64">
      <v>413</v>
    </nc>
  </rcc>
  <rcc rId="6311" sId="2" numFmtId="4">
    <oc r="K65">
      <v>96000</v>
    </oc>
    <nc r="K65">
      <v>96</v>
    </nc>
  </rcc>
  <rcc rId="6312" sId="2" numFmtId="4">
    <oc r="K66">
      <v>1000</v>
    </oc>
    <nc r="K66">
      <v>1</v>
    </nc>
  </rcc>
  <rcc rId="6313" sId="2" numFmtId="4">
    <oc r="K70">
      <v>15000</v>
    </oc>
    <nc r="K70">
      <v>15</v>
    </nc>
  </rcc>
  <rcc rId="6314" sId="2" numFmtId="4">
    <oc r="K73">
      <v>5385000</v>
    </oc>
    <nc r="K73">
      <v>5385</v>
    </nc>
  </rcc>
  <rcc rId="6315" sId="2" numFmtId="4">
    <oc r="K76">
      <v>3600000</v>
    </oc>
    <nc r="K76">
      <v>3600</v>
    </nc>
  </rcc>
  <rcc rId="6316" sId="2" numFmtId="4">
    <oc r="K79">
      <v>110000</v>
    </oc>
    <nc r="K79">
      <v>110</v>
    </nc>
  </rcc>
  <rcc rId="6317" sId="2" numFmtId="4">
    <oc r="K82">
      <v>1000</v>
    </oc>
    <nc r="K82">
      <v>1</v>
    </nc>
  </rcc>
  <rcc rId="6318" sId="2" numFmtId="4">
    <oc r="K83">
      <v>3000</v>
    </oc>
    <nc r="K83">
      <v>3</v>
    </nc>
  </rcc>
  <rcc rId="6319" sId="2" numFmtId="4">
    <oc r="K84">
      <v>3500</v>
    </oc>
    <nc r="K84">
      <v>3.5</v>
    </nc>
  </rcc>
  <rcc rId="6320" sId="2" numFmtId="4">
    <oc r="K85">
      <v>3000</v>
    </oc>
    <nc r="K85">
      <v>3</v>
    </nc>
  </rcc>
  <rcc rId="6321" sId="2" numFmtId="4">
    <oc r="K86">
      <v>2500</v>
    </oc>
    <nc r="K86">
      <v>2.5</v>
    </nc>
  </rcc>
  <rcc rId="6322" sId="2" numFmtId="4">
    <oc r="K87">
      <v>3500</v>
    </oc>
    <nc r="K87">
      <v>3.5</v>
    </nc>
  </rcc>
  <rcc rId="6323" sId="2" numFmtId="4">
    <oc r="K88">
      <v>4000</v>
    </oc>
    <nc r="K88">
      <v>4</v>
    </nc>
  </rcc>
  <rcc rId="6324" sId="2" numFmtId="4">
    <oc r="K89">
      <v>20000</v>
    </oc>
    <nc r="K89">
      <v>20</v>
    </nc>
  </rcc>
  <rcc rId="6325" sId="2" numFmtId="4">
    <oc r="K90">
      <v>150</v>
    </oc>
    <nc r="K90">
      <v>0.15</v>
    </nc>
  </rcc>
  <rcc rId="6326" sId="2" numFmtId="4">
    <oc r="K91">
      <v>150</v>
    </oc>
    <nc r="K91">
      <v>0.15</v>
    </nc>
  </rcc>
  <rcc rId="6327" sId="2" numFmtId="4">
    <oc r="K92">
      <v>5000</v>
    </oc>
    <nc r="K92">
      <v>5</v>
    </nc>
  </rcc>
  <rcc rId="6328" sId="2" numFmtId="4">
    <oc r="K93">
      <v>20000</v>
    </oc>
    <nc r="K93">
      <v>20</v>
    </nc>
  </rcc>
  <rcc rId="6329" sId="2" numFmtId="4">
    <oc r="K94">
      <v>20000</v>
    </oc>
    <nc r="K94">
      <v>20</v>
    </nc>
  </rcc>
  <rcc rId="6330" sId="2" numFmtId="4">
    <oc r="K95">
      <v>150</v>
    </oc>
    <nc r="K95">
      <v>0.15</v>
    </nc>
  </rcc>
  <rcc rId="6331" sId="2" numFmtId="4">
    <oc r="K96">
      <v>1000</v>
    </oc>
    <nc r="K96">
      <v>1</v>
    </nc>
  </rcc>
  <rcc rId="6332" sId="2" numFmtId="4">
    <oc r="K97">
      <v>3000</v>
    </oc>
    <nc r="K97">
      <v>3</v>
    </nc>
  </rcc>
  <rcc rId="6333" sId="2" numFmtId="4">
    <oc r="K98">
      <v>10</v>
    </oc>
    <nc r="K98">
      <v>0.01</v>
    </nc>
  </rcc>
  <rcc rId="6334" sId="2" numFmtId="4">
    <oc r="K99">
      <v>80</v>
    </oc>
    <nc r="K99">
      <v>0.08</v>
    </nc>
  </rcc>
  <rcc rId="6335" sId="2" numFmtId="4">
    <oc r="K100">
      <v>5000</v>
    </oc>
    <nc r="K100">
      <v>5</v>
    </nc>
  </rcc>
  <rcc rId="6336" sId="2" numFmtId="4">
    <oc r="K101">
      <v>230</v>
    </oc>
    <nc r="K101">
      <v>0.23</v>
    </nc>
  </rcc>
  <rcc rId="6337" sId="2" numFmtId="4">
    <oc r="K102">
      <v>9230</v>
    </oc>
    <nc r="K102">
      <v>9.23</v>
    </nc>
  </rcc>
  <rcc rId="6338" sId="2" numFmtId="4">
    <oc r="K103">
      <v>1650</v>
    </oc>
    <nc r="K103">
      <v>1.65</v>
    </nc>
  </rcc>
  <rcc rId="6339" sId="2" numFmtId="4">
    <oc r="K104">
      <v>2000</v>
    </oc>
    <nc r="K104">
      <v>2</v>
    </nc>
  </rcc>
  <rcc rId="6340" sId="2" numFmtId="4">
    <oc r="K105">
      <v>3000</v>
    </oc>
    <nc r="K105">
      <v>3</v>
    </nc>
  </rcc>
  <rcc rId="6341" sId="2" numFmtId="4">
    <oc r="K106">
      <v>30000</v>
    </oc>
    <nc r="K106">
      <v>30</v>
    </nc>
  </rcc>
  <rcc rId="6342" sId="2" numFmtId="4">
    <oc r="K107">
      <v>750</v>
    </oc>
    <nc r="K107">
      <v>0.75</v>
    </nc>
  </rcc>
  <rcc rId="6343" sId="2" numFmtId="4">
    <oc r="K115">
      <v>1386000</v>
    </oc>
    <nc r="K115">
      <v>1386</v>
    </nc>
  </rcc>
  <rcc rId="6344" sId="2" numFmtId="4">
    <oc r="K118">
      <v>50</v>
    </oc>
    <nc r="K118">
      <v>0.05</v>
    </nc>
  </rcc>
  <rcc rId="6345" sId="2" numFmtId="4">
    <oc r="K119">
      <v>50</v>
    </oc>
    <nc r="K119">
      <v>0.05</v>
    </nc>
  </rcc>
  <rcc rId="6346" sId="2" numFmtId="4">
    <oc r="K132">
      <v>289176800</v>
    </oc>
    <nc r="K132">
      <v>289176.8</v>
    </nc>
  </rcc>
  <rcc rId="6347" sId="2" numFmtId="4">
    <oc r="L132">
      <v>325062700</v>
    </oc>
    <nc r="L132">
      <v>325062.7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4" sId="2" numFmtId="4">
    <oc r="K138">
      <v>5228400</v>
    </oc>
    <nc r="K138">
      <v>5228.3999999999996</v>
    </nc>
  </rcc>
  <rcc rId="6355" sId="2" numFmtId="4">
    <oc r="L138">
      <v>5615300</v>
    </oc>
    <nc r="L138">
      <v>5615.3</v>
    </nc>
  </rcc>
  <rcc rId="6356" sId="2" numFmtId="4">
    <oc r="K142">
      <v>17809939</v>
    </oc>
    <nc r="K142">
      <v>17809.939999999999</v>
    </nc>
  </rcc>
  <rcc rId="6357" sId="2" numFmtId="4">
    <oc r="L142">
      <v>20398364</v>
    </oc>
    <nc r="L142">
      <v>20398.36</v>
    </nc>
  </rcc>
  <rcc rId="6358" sId="2" numFmtId="4">
    <oc r="K143">
      <v>205123124.16999999</v>
    </oc>
    <nc r="K143">
      <v>205123.12</v>
    </nc>
  </rcc>
  <rcc rId="6359" sId="2" numFmtId="4">
    <oc r="K145">
      <v>9990305</v>
    </oc>
    <nc r="K145">
      <v>9990.31</v>
    </nc>
  </rcc>
  <rcc rId="6360" sId="2" numFmtId="4">
    <oc r="L145">
      <v>9990305</v>
    </oc>
    <nc r="L145">
      <v>9990.31</v>
    </nc>
  </rcc>
  <rcc rId="6361" sId="2" numFmtId="4">
    <oc r="K146">
      <v>15045100</v>
    </oc>
    <nc r="K146">
      <v>15045.1</v>
    </nc>
  </rcc>
  <rcc rId="6362" sId="2" numFmtId="4">
    <oc r="L146">
      <v>15045100</v>
    </oc>
    <nc r="L146">
      <v>15045.1</v>
    </nc>
  </rcc>
  <rcc rId="6363" sId="2" numFmtId="4">
    <oc r="K147">
      <v>237332</v>
    </oc>
    <nc r="K147">
      <v>237.33</v>
    </nc>
  </rcc>
  <rcc rId="6364" sId="2" numFmtId="4">
    <oc r="L147">
      <v>11876</v>
    </oc>
    <nc r="L147">
      <v>11.88</v>
    </nc>
  </rcc>
  <rcc rId="6365" sId="2" numFmtId="4">
    <oc r="K149">
      <v>561581800</v>
    </oc>
    <nc r="K149">
      <v>561581.80000000005</v>
    </nc>
  </rcc>
  <rcc rId="6366" sId="2" numFmtId="4">
    <oc r="L149">
      <v>561581800</v>
    </oc>
    <nc r="L149">
      <v>561581.80000000005</v>
    </nc>
  </rcc>
  <rcc rId="6367" sId="2" numFmtId="4">
    <oc r="K18">
      <v>19000</v>
    </oc>
    <nc r="K18">
      <v>19</v>
    </nc>
  </rcc>
  <rcc rId="6368" sId="2" numFmtId="4">
    <oc r="K30">
      <v>10000</v>
    </oc>
    <nc r="K30">
      <v>10</v>
    </nc>
  </rcc>
  <rcc rId="6369" sId="2" numFmtId="4">
    <oc r="L12">
      <v>133400000</v>
    </oc>
    <nc r="L12">
      <v>133400</v>
    </nc>
  </rcc>
  <rcc rId="6370" sId="2" numFmtId="4">
    <oc r="L13">
      <v>320000</v>
    </oc>
    <nc r="L13">
      <v>320</v>
    </nc>
  </rcc>
  <rcc rId="6371" sId="2" numFmtId="4">
    <oc r="L14">
      <v>280000</v>
    </oc>
    <nc r="L14">
      <v>280</v>
    </nc>
  </rcc>
  <rcc rId="6372" sId="2" numFmtId="4">
    <oc r="L17">
      <v>3310000</v>
    </oc>
    <nc r="L17">
      <v>3310</v>
    </nc>
  </rcc>
  <rcc rId="6373" sId="2" numFmtId="4">
    <oc r="L18">
      <v>19000</v>
    </oc>
    <nc r="L18">
      <v>19</v>
    </nc>
  </rcc>
  <rcc rId="6374" sId="2" numFmtId="4">
    <oc r="L19">
      <v>4331000</v>
    </oc>
    <nc r="L19">
      <v>4331</v>
    </nc>
  </rcc>
  <rcc rId="6375" sId="2" numFmtId="4">
    <oc r="L20">
      <v>-510000</v>
    </oc>
    <nc r="L20">
      <v>-510</v>
    </nc>
  </rcc>
  <rcc rId="6376" sId="2" numFmtId="4">
    <oc r="L24">
      <v>21000000</v>
    </oc>
    <nc r="L24">
      <v>21000</v>
    </nc>
  </rcc>
  <rcc rId="6377" sId="2" numFmtId="4">
    <oc r="L26">
      <v>4850000</v>
    </oc>
    <nc r="L26">
      <v>4850</v>
    </nc>
  </rcc>
  <rcc rId="6378" sId="2" numFmtId="4">
    <oc r="L28">
      <v>100000</v>
    </oc>
    <nc r="L28">
      <v>100</v>
    </nc>
  </rcc>
  <rcc rId="6379" sId="2" numFmtId="4">
    <oc r="L30">
      <v>10000</v>
    </oc>
    <nc r="L30">
      <v>10</v>
    </nc>
  </rcc>
  <rcc rId="6380" sId="2" numFmtId="4">
    <oc r="L32">
      <v>2260000</v>
    </oc>
    <nc r="L32">
      <v>2260</v>
    </nc>
  </rcc>
  <rcc rId="6381" sId="2" numFmtId="4">
    <oc r="L35">
      <v>7590000</v>
    </oc>
    <nc r="L35">
      <v>7590</v>
    </nc>
  </rcc>
  <rcc rId="6382" sId="2" numFmtId="4">
    <oc r="L38">
      <v>2370000</v>
    </oc>
    <nc r="L38">
      <v>2370</v>
    </nc>
  </rcc>
  <rcc rId="6383" sId="2" numFmtId="4">
    <oc r="L40">
      <v>900000</v>
    </oc>
    <nc r="L40">
      <v>900</v>
    </nc>
  </rcc>
  <rcc rId="6384" sId="2" numFmtId="4">
    <oc r="L43">
      <v>8080000</v>
    </oc>
    <nc r="L43">
      <v>8080</v>
    </nc>
  </rcc>
  <rcc rId="6385" sId="2" numFmtId="4">
    <oc r="L46">
      <v>30000</v>
    </oc>
    <nc r="L46">
      <v>30</v>
    </nc>
  </rcc>
  <rcc rId="6386" sId="2" numFmtId="4">
    <oc r="L49">
      <v>540000</v>
    </oc>
    <nc r="L49">
      <v>540</v>
    </nc>
  </rcc>
  <rcc rId="6387" sId="2" numFmtId="4">
    <oc r="L51">
      <v>5600000</v>
    </oc>
    <nc r="L51">
      <v>5600</v>
    </nc>
  </rcc>
  <rcc rId="6388" sId="2" numFmtId="4">
    <oc r="L52">
      <v>144000</v>
    </oc>
    <nc r="L52">
      <v>144</v>
    </nc>
  </rcc>
  <rcc rId="6389" sId="2" numFmtId="4">
    <oc r="L54">
      <v>19000000</v>
    </oc>
    <nc r="L54">
      <v>19000</v>
    </nc>
  </rcc>
  <rcc rId="6390" sId="2" numFmtId="4">
    <oc r="L60">
      <v>8100000</v>
    </oc>
    <nc r="L60">
      <v>8100</v>
    </nc>
  </rcc>
  <rcc rId="6391" sId="2" numFmtId="4">
    <oc r="L63">
      <v>738000</v>
    </oc>
    <nc r="L63">
      <v>738</v>
    </nc>
  </rcc>
  <rcc rId="6392" sId="2" numFmtId="4">
    <oc r="L64">
      <v>431000</v>
    </oc>
    <nc r="L64">
      <v>431</v>
    </nc>
  </rcc>
  <rcc rId="6393" sId="2" numFmtId="4">
    <oc r="L65">
      <v>100000</v>
    </oc>
    <nc r="L65">
      <v>100</v>
    </nc>
  </rcc>
  <rcc rId="6394" sId="2" numFmtId="4">
    <oc r="L66">
      <v>1000</v>
    </oc>
    <nc r="L66">
      <v>1</v>
    </nc>
  </rcc>
  <rcc rId="6395" sId="2" numFmtId="4">
    <oc r="L70">
      <v>15000</v>
    </oc>
    <nc r="L70">
      <v>15</v>
    </nc>
  </rcc>
  <rcc rId="6396" sId="2" numFmtId="4">
    <oc r="L73">
      <v>5555000</v>
    </oc>
    <nc r="L73">
      <v>5555</v>
    </nc>
  </rcc>
  <rcc rId="6397" sId="2" numFmtId="4">
    <oc r="L76">
      <v>2900000</v>
    </oc>
    <nc r="L76">
      <v>2900</v>
    </nc>
  </rcc>
  <rcc rId="6398" sId="2" numFmtId="4">
    <oc r="L79">
      <v>110000</v>
    </oc>
    <nc r="L79">
      <v>110</v>
    </nc>
  </rcc>
  <rcc rId="6399" sId="2" numFmtId="4">
    <oc r="L82">
      <v>1000</v>
    </oc>
    <nc r="L82">
      <v>1</v>
    </nc>
  </rcc>
  <rcc rId="6400" sId="2" numFmtId="4">
    <oc r="L83">
      <v>3000</v>
    </oc>
    <nc r="L83">
      <v>3</v>
    </nc>
  </rcc>
  <rcc rId="6401" sId="2" numFmtId="4">
    <oc r="L84">
      <v>3500</v>
    </oc>
    <nc r="L84">
      <v>3.5</v>
    </nc>
  </rcc>
  <rcc rId="6402" sId="2" numFmtId="4">
    <oc r="L85">
      <v>3000</v>
    </oc>
    <nc r="L85">
      <v>3</v>
    </nc>
  </rcc>
  <rcc rId="6403" sId="2" numFmtId="4">
    <oc r="L86">
      <v>2500</v>
    </oc>
    <nc r="L86">
      <v>2.5</v>
    </nc>
  </rcc>
  <rcc rId="6404" sId="2" numFmtId="4">
    <oc r="L87">
      <v>3500</v>
    </oc>
    <nc r="L87">
      <v>3.5</v>
    </nc>
  </rcc>
  <rcc rId="6405" sId="2" numFmtId="4">
    <oc r="L88">
      <v>4000</v>
    </oc>
    <nc r="L88">
      <v>4</v>
    </nc>
  </rcc>
  <rcc rId="6406" sId="2" numFmtId="4">
    <oc r="L89">
      <v>20000</v>
    </oc>
    <nc r="L89">
      <v>20</v>
    </nc>
  </rcc>
  <rcc rId="6407" sId="2" numFmtId="4">
    <oc r="L90">
      <v>150</v>
    </oc>
    <nc r="L90">
      <v>0.15</v>
    </nc>
  </rcc>
  <rcc rId="6408" sId="2" numFmtId="4">
    <oc r="L91">
      <v>150</v>
    </oc>
    <nc r="L91">
      <v>0.15</v>
    </nc>
  </rcc>
  <rcc rId="6409" sId="2" numFmtId="4">
    <oc r="L92">
      <v>5000</v>
    </oc>
    <nc r="L92">
      <v>5</v>
    </nc>
  </rcc>
  <rcc rId="6410" sId="2" numFmtId="4">
    <oc r="L93">
      <v>20000</v>
    </oc>
    <nc r="L93">
      <v>20</v>
    </nc>
  </rcc>
  <rcc rId="6411" sId="2" numFmtId="4">
    <oc r="L94">
      <v>20000</v>
    </oc>
    <nc r="L94">
      <v>20</v>
    </nc>
  </rcc>
  <rcc rId="6412" sId="2" numFmtId="4">
    <oc r="L95">
      <v>150</v>
    </oc>
    <nc r="L95">
      <v>0.15</v>
    </nc>
  </rcc>
  <rcc rId="6413" sId="2" numFmtId="4">
    <oc r="L96">
      <v>1000</v>
    </oc>
    <nc r="L96">
      <v>1</v>
    </nc>
  </rcc>
  <rcc rId="6414" sId="2" numFmtId="4">
    <oc r="L97">
      <v>3000</v>
    </oc>
    <nc r="L97">
      <v>3</v>
    </nc>
  </rcc>
  <rcc rId="6415" sId="2" numFmtId="4">
    <oc r="L98">
      <v>10</v>
    </oc>
    <nc r="L98">
      <v>0.01</v>
    </nc>
  </rcc>
  <rcc rId="6416" sId="2" numFmtId="4">
    <oc r="L99">
      <v>80</v>
    </oc>
    <nc r="L99">
      <v>0.08</v>
    </nc>
  </rcc>
  <rcc rId="6417" sId="2" numFmtId="4">
    <oc r="L100">
      <v>5000</v>
    </oc>
    <nc r="L100">
      <v>5</v>
    </nc>
  </rcc>
  <rcc rId="6418" sId="2" numFmtId="4">
    <oc r="L101">
      <v>230</v>
    </oc>
    <nc r="L101">
      <v>0.23</v>
    </nc>
  </rcc>
  <rcc rId="6419" sId="2" numFmtId="4">
    <oc r="L102">
      <v>9230</v>
    </oc>
    <nc r="L102">
      <v>9.23</v>
    </nc>
  </rcc>
  <rcc rId="6420" sId="2" numFmtId="4">
    <oc r="L103">
      <v>1650</v>
    </oc>
    <nc r="L103">
      <v>1.65</v>
    </nc>
  </rcc>
  <rcc rId="6421" sId="2" numFmtId="4">
    <oc r="L104">
      <v>2000</v>
    </oc>
    <nc r="L104">
      <v>2</v>
    </nc>
  </rcc>
  <rcc rId="6422" sId="2" numFmtId="4">
    <oc r="L105">
      <v>3000</v>
    </oc>
    <nc r="L105">
      <v>3</v>
    </nc>
  </rcc>
  <rcc rId="6423" sId="2" numFmtId="4">
    <oc r="L107">
      <v>750</v>
    </oc>
    <nc r="L107">
      <v>0.75</v>
    </nc>
  </rcc>
  <rcc rId="6424" sId="2" numFmtId="4">
    <oc r="L115">
      <v>1384000</v>
    </oc>
    <nc r="L115">
      <v>1384</v>
    </nc>
  </rcc>
  <rcc rId="6425" sId="2" numFmtId="4">
    <oc r="L118">
      <v>50</v>
    </oc>
    <nc r="L118">
      <v>0.05</v>
    </nc>
  </rcc>
  <rcc rId="6426" sId="2" numFmtId="4">
    <oc r="L119">
      <v>50</v>
    </oc>
    <nc r="L119">
      <v>0.05</v>
    </nc>
  </rcc>
  <rcc rId="6427" sId="2" numFmtId="4">
    <oc r="L106">
      <v>30000</v>
    </oc>
    <nc r="L106">
      <v>30</v>
    </nc>
  </rcc>
  <rcc rId="6428" sId="2" numFmtId="4">
    <oc r="L143">
      <v>205123124.16999999</v>
    </oc>
    <nc r="L143">
      <v>205123.12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29" sId="2" numFmtId="4">
    <oc r="H12">
      <v>104648125.73999999</v>
    </oc>
    <nc r="H12">
      <v>104648.13</v>
    </nc>
  </rcc>
  <rcc rId="6430" sId="2" numFmtId="4">
    <oc r="H13">
      <v>208429.56</v>
    </oc>
    <nc r="H13">
      <v>208.43</v>
    </nc>
  </rcc>
  <rcc rId="6431" sId="2" numFmtId="4">
    <oc r="H14">
      <v>242086.83</v>
    </oc>
    <nc r="H14">
      <v>242.09</v>
    </nc>
  </rcc>
  <rcc rId="6432" sId="2" numFmtId="4">
    <oc r="H17">
      <v>2337150.12</v>
    </oc>
    <nc r="H17">
      <v>2337.15</v>
    </nc>
  </rcc>
  <rcc rId="6433" sId="2" numFmtId="4">
    <oc r="H19">
      <v>3144990.2</v>
    </oc>
    <nc r="H19">
      <v>3144.99</v>
    </nc>
  </rcc>
  <rcc rId="6434" sId="2" numFmtId="4">
    <oc r="H20">
      <v>-419645.37</v>
    </oc>
    <nc r="H20">
      <v>-419.65</v>
    </nc>
  </rcc>
  <rcc rId="6435" sId="2" numFmtId="4">
    <oc r="H24">
      <v>11878470.49</v>
    </oc>
    <nc r="H24">
      <v>11878.47</v>
    </nc>
  </rcc>
  <rcc rId="6436" sId="2" numFmtId="4">
    <oc r="H26">
      <v>2940762.11</v>
    </oc>
    <nc r="H26">
      <v>2940.76</v>
    </nc>
  </rcc>
  <rcc rId="6437" sId="2" numFmtId="4">
    <oc r="H28">
      <v>19165782.440000001</v>
    </oc>
    <nc r="H28">
      <v>19165.78</v>
    </nc>
  </rcc>
  <rcc rId="6438" sId="2" numFmtId="4">
    <oc r="H30">
      <v>7441.38</v>
    </oc>
    <nc r="H30">
      <v>7.44</v>
    </nc>
  </rcc>
  <rcc rId="6439" sId="2" numFmtId="4">
    <oc r="H32">
      <v>460860.96</v>
    </oc>
    <nc r="H32">
      <v>460.86</v>
    </nc>
  </rcc>
  <rcc rId="6440" sId="2" numFmtId="4">
    <oc r="H35">
      <v>2567832.77</v>
    </oc>
    <nc r="H35">
      <v>2567.83</v>
    </nc>
  </rcc>
  <rcc rId="6441" sId="2" numFmtId="4">
    <oc r="H38">
      <v>2202160.08</v>
    </oc>
    <nc r="H38">
      <v>2202.16</v>
    </nc>
  </rcc>
  <rcc rId="6442" sId="2" numFmtId="4">
    <oc r="H40">
      <v>365181.47</v>
    </oc>
    <nc r="H40">
      <v>365.18</v>
    </nc>
  </rcc>
  <rcc rId="6443" sId="2" numFmtId="4">
    <oc r="H43">
      <v>6503400.4100000001</v>
    </oc>
    <nc r="H43">
      <v>6503.4</v>
    </nc>
  </rcc>
  <rfmt sheetId="2" sqref="G45" start="0" length="0">
    <dxf>
      <font>
        <i val="0"/>
        <sz val="10"/>
        <name val="Times New Roman"/>
        <scheme val="none"/>
      </font>
    </dxf>
  </rfmt>
  <rfmt sheetId="2" sqref="H45" start="0" length="0">
    <dxf>
      <font>
        <i val="0"/>
        <sz val="10"/>
        <name val="Times New Roman"/>
        <scheme val="none"/>
      </font>
    </dxf>
  </rfmt>
  <rfmt sheetId="2" sqref="I45" start="0" length="0">
    <dxf>
      <font>
        <i val="0"/>
        <sz val="10"/>
        <name val="Times New Roman"/>
        <scheme val="none"/>
      </font>
    </dxf>
  </rfmt>
  <rfmt sheetId="2" sqref="J45" start="0" length="0">
    <dxf>
      <font>
        <i val="0"/>
        <sz val="10"/>
        <name val="Times New Roman"/>
        <scheme val="none"/>
      </font>
    </dxf>
  </rfmt>
  <rfmt sheetId="2" sqref="K45" start="0" length="0">
    <dxf>
      <font>
        <i val="0"/>
        <sz val="10"/>
        <name val="Times New Roman"/>
        <scheme val="none"/>
      </font>
    </dxf>
  </rfmt>
  <rfmt sheetId="2" sqref="L45" start="0" length="0">
    <dxf>
      <font>
        <i val="0"/>
        <sz val="10"/>
        <name val="Times New Roman"/>
        <scheme val="none"/>
      </font>
    </dxf>
  </rfmt>
  <rcc rId="6444" sId="2" numFmtId="4">
    <oc r="H45">
      <v>10000</v>
    </oc>
    <nc r="H45">
      <v>10</v>
    </nc>
  </rcc>
  <rcc rId="6445" sId="2" numFmtId="4">
    <oc r="H46">
      <v>30400</v>
    </oc>
    <nc r="H46">
      <v>30.4</v>
    </nc>
  </rcc>
  <rcc rId="6446" sId="2" numFmtId="4">
    <oc r="H51">
      <v>5111183.87</v>
    </oc>
    <nc r="H51">
      <v>5111.18</v>
    </nc>
  </rcc>
  <rcc rId="6447" sId="2" numFmtId="4">
    <oc r="H52">
      <v>116557.74</v>
    </oc>
    <nc r="H52">
      <v>116.56</v>
    </nc>
  </rcc>
  <rcc rId="6448" sId="2" numFmtId="4">
    <oc r="H54">
      <v>15792876.1</v>
    </oc>
    <nc r="H54">
      <v>15792.88</v>
    </nc>
  </rcc>
  <rcc rId="6449" sId="2" numFmtId="4">
    <oc r="H57">
      <v>121255</v>
    </oc>
    <nc r="H57">
      <v>121.26</v>
    </nc>
  </rcc>
  <rcc rId="6450" sId="2" numFmtId="4">
    <oc r="H60">
      <v>6795504.5700000003</v>
    </oc>
    <nc r="H60">
      <v>6795.5</v>
    </nc>
  </rcc>
  <rcc rId="6451" sId="2" numFmtId="4">
    <oc r="H63">
      <v>531598.27</v>
    </oc>
    <nc r="H63">
      <v>531.6</v>
    </nc>
  </rcc>
  <rcc rId="6452" sId="2" numFmtId="4">
    <oc r="H64">
      <v>217018.23</v>
    </oc>
    <nc r="H64">
      <v>217.02</v>
    </nc>
  </rcc>
  <rcc rId="6453" sId="2" numFmtId="4">
    <oc r="H65">
      <v>-2456.48</v>
    </oc>
    <nc r="H65">
      <v>-2.46</v>
    </nc>
  </rcc>
  <rcc rId="6454" sId="2" numFmtId="4">
    <oc r="H66">
      <v>875.27</v>
    </oc>
    <nc r="H66">
      <v>0.88</v>
    </nc>
  </rcc>
  <rcc rId="6455" sId="2" numFmtId="4">
    <oc r="H70">
      <v>17177</v>
    </oc>
    <nc r="H70">
      <v>17.18</v>
    </nc>
  </rcc>
  <rcc rId="6456" sId="2" numFmtId="4">
    <oc r="H73">
      <v>6097239.6399999997</v>
    </oc>
    <nc r="H73">
      <v>6097.24</v>
    </nc>
  </rcc>
  <rcc rId="6457" sId="2" numFmtId="4">
    <oc r="H76">
      <v>7886558.1200000001</v>
    </oc>
    <nc r="H76">
      <v>7886.56</v>
    </nc>
  </rcc>
  <rcc rId="6458" sId="2" numFmtId="4">
    <oc r="H79">
      <v>259088.15</v>
    </oc>
    <nc r="H79">
      <v>259.08999999999997</v>
    </nc>
  </rcc>
  <rcc rId="6459" sId="2" numFmtId="4">
    <oc r="H82">
      <v>1136.6400000000001</v>
    </oc>
    <nc r="H82">
      <v>1.1399999999999999</v>
    </nc>
  </rcc>
  <rcc rId="6460" sId="2" numFmtId="4">
    <oc r="H83">
      <v>2500</v>
    </oc>
    <nc r="H83">
      <v>2.5</v>
    </nc>
  </rcc>
  <rcc rId="6461" sId="2" numFmtId="4">
    <oc r="H84">
      <v>3500</v>
    </oc>
    <nc r="H84">
      <v>3.5</v>
    </nc>
  </rcc>
  <rcc rId="6462" sId="2" numFmtId="4">
    <oc r="H85">
      <v>2750</v>
    </oc>
    <nc r="H85">
      <v>2.75</v>
    </nc>
  </rcc>
  <rcc rId="6463" sId="2" numFmtId="4">
    <oc r="H86">
      <v>2500</v>
    </oc>
    <nc r="H86">
      <v>2.5</v>
    </nc>
  </rcc>
  <rcc rId="6464" sId="2" numFmtId="4">
    <oc r="H87">
      <v>3250</v>
    </oc>
    <nc r="H87">
      <v>3.25</v>
    </nc>
  </rcc>
  <rcc rId="6465" sId="2" numFmtId="4">
    <oc r="H88">
      <v>7555.44</v>
    </oc>
    <nc r="H88">
      <v>7.56</v>
    </nc>
  </rcc>
  <rcc rId="6466" sId="2" numFmtId="4">
    <oc r="H89">
      <v>39528.68</v>
    </oc>
    <nc r="H89">
      <v>39.53</v>
    </nc>
  </rcc>
  <rcc rId="6467" sId="2" numFmtId="4">
    <oc r="H90">
      <v>150</v>
    </oc>
    <nc r="H90">
      <v>0.15</v>
    </nc>
  </rcc>
  <rcc rId="6468" sId="2" numFmtId="4">
    <oc r="H91">
      <v>150</v>
    </oc>
    <nc r="H91">
      <v>0.15</v>
    </nc>
  </rcc>
  <rcc rId="6469" sId="2" numFmtId="4">
    <oc r="H92">
      <v>6000</v>
    </oc>
    <nc r="H92">
      <v>6</v>
    </nc>
  </rcc>
  <rcc rId="6470" sId="2" numFmtId="4">
    <oc r="H93">
      <v>16750</v>
    </oc>
    <nc r="H93">
      <v>16.75</v>
    </nc>
  </rcc>
  <rcc rId="6471" sId="2" numFmtId="4">
    <oc r="H94">
      <v>2250</v>
    </oc>
    <nc r="H94">
      <v>2.25</v>
    </nc>
  </rcc>
  <rcc rId="6472" sId="2" numFmtId="4">
    <oc r="H95">
      <v>152</v>
    </oc>
    <nc r="H95">
      <v>0.15</v>
    </nc>
  </rcc>
  <rcc rId="6473" sId="2" numFmtId="4">
    <oc r="H96">
      <v>1434.62</v>
    </oc>
    <nc r="H96">
      <v>1.43</v>
    </nc>
  </rcc>
  <rcc rId="6474" sId="2" numFmtId="4">
    <oc r="H97">
      <v>1350</v>
    </oc>
    <nc r="H97">
      <v>1.35</v>
    </nc>
  </rcc>
  <rcc rId="6475" sId="2" numFmtId="4">
    <oc r="H98">
      <v>5</v>
    </oc>
    <nc r="H98">
      <v>0</v>
    </nc>
  </rcc>
  <rfmt sheetId="2" sqref="H98">
    <dxf>
      <fill>
        <patternFill patternType="solid">
          <bgColor rgb="FFFFFF00"/>
        </patternFill>
      </fill>
    </dxf>
  </rfmt>
  <rcc rId="6476" sId="2" numFmtId="4">
    <oc r="H99">
      <v>500</v>
    </oc>
    <nc r="H99">
      <v>0.5</v>
    </nc>
  </rcc>
  <rcc rId="6477" sId="2" numFmtId="4">
    <oc r="H100">
      <v>5000.01</v>
    </oc>
    <nc r="H100">
      <v>5</v>
    </nc>
  </rcc>
  <rcc rId="6478" sId="2" numFmtId="4">
    <oc r="H101">
      <v>450</v>
    </oc>
    <nc r="H101">
      <v>0.45</v>
    </nc>
  </rcc>
  <rcc rId="6479" sId="2" numFmtId="4">
    <oc r="H102">
      <v>7250</v>
    </oc>
    <nc r="H102">
      <v>7.25</v>
    </nc>
  </rcc>
  <rcc rId="6480" sId="2" numFmtId="4">
    <oc r="H103">
      <v>3100</v>
    </oc>
    <nc r="H103">
      <v>3.1</v>
    </nc>
  </rcc>
  <rcc rId="6481" sId="2" numFmtId="4">
    <oc r="H104">
      <v>2188.35</v>
    </oc>
    <nc r="H104">
      <v>2.19</v>
    </nc>
  </rcc>
  <rcc rId="6482" sId="2" numFmtId="4">
    <oc r="H105">
      <v>3352.32</v>
    </oc>
    <nc r="H105">
      <v>3.35</v>
    </nc>
  </rcc>
  <rcc rId="6483" sId="2" numFmtId="4">
    <oc r="H106">
      <v>30820</v>
    </oc>
    <nc r="H106">
      <v>30.82</v>
    </nc>
  </rcc>
  <rcc rId="6484" sId="2" numFmtId="4">
    <oc r="H107">
      <v>1100</v>
    </oc>
    <nc r="H107">
      <v>1.1000000000000001</v>
    </nc>
  </rcc>
  <rcc rId="6485" sId="2" numFmtId="4">
    <oc r="H109">
      <v>133728.65</v>
    </oc>
    <nc r="H109">
      <v>133.72999999999999</v>
    </nc>
  </rcc>
  <rcc rId="6486" sId="2" numFmtId="4">
    <oc r="H111">
      <v>9806.86</v>
    </oc>
    <nc r="H111">
      <v>9.81</v>
    </nc>
  </rcc>
  <rcc rId="6487" sId="2" numFmtId="4">
    <oc r="H112">
      <v>5500</v>
    </oc>
    <nc r="H112">
      <v>5.5</v>
    </nc>
  </rcc>
  <rcc rId="6488" sId="2" numFmtId="4">
    <oc r="H113">
      <v>17000</v>
    </oc>
    <nc r="H113">
      <v>17</v>
    </nc>
  </rcc>
  <rcc rId="6489" sId="2" numFmtId="4">
    <oc r="H114">
      <v>18712.330000000002</v>
    </oc>
    <nc r="H114">
      <v>18.71</v>
    </nc>
  </rcc>
  <rcc rId="6490" sId="2" numFmtId="4">
    <oc r="H115">
      <v>1454319.03</v>
    </oc>
    <nc r="H115">
      <v>1454.32</v>
    </nc>
  </rcc>
  <rcc rId="6491" sId="2" numFmtId="4">
    <oc r="H116">
      <v>62074.93</v>
    </oc>
    <nc r="H116">
      <v>62.07</v>
    </nc>
  </rcc>
  <rcc rId="6492" sId="2" numFmtId="4">
    <oc r="H117">
      <v>78248.09</v>
    </oc>
    <nc r="H117">
      <v>78.25</v>
    </nc>
  </rcc>
  <rcc rId="6493" sId="2" numFmtId="4">
    <oc r="H118">
      <v>224264.61</v>
    </oc>
    <nc r="H118">
      <v>224.26</v>
    </nc>
  </rcc>
  <rcc rId="6494" sId="2" numFmtId="4">
    <oc r="H119">
      <v>36252.94</v>
    </oc>
    <nc r="H119">
      <v>36.25</v>
    </nc>
  </rcc>
  <rcc rId="6495" sId="2" numFmtId="4">
    <oc r="H120">
      <v>43680.3</v>
    </oc>
    <nc r="H120">
      <v>43.68</v>
    </nc>
  </rcc>
  <rcc rId="6496" sId="2" numFmtId="4">
    <oc r="H121">
      <v>88957.01</v>
    </oc>
    <nc r="H121">
      <v>88.96</v>
    </nc>
  </rcc>
  <rcc rId="6497" sId="2" numFmtId="4">
    <oc r="H122">
      <v>7030</v>
    </oc>
    <nc r="H122">
      <v>7.03</v>
    </nc>
  </rcc>
  <rcc rId="6498" sId="2" numFmtId="4">
    <oc r="H125">
      <v>-74449.53</v>
    </oc>
    <nc r="H125">
      <v>-74.45</v>
    </nc>
  </rcc>
  <rcc rId="6499" sId="2" numFmtId="4">
    <oc r="H132">
      <v>262590000</v>
    </oc>
    <nc r="H132">
      <v>262590</v>
    </nc>
  </rcc>
  <rcc rId="6500" sId="2" numFmtId="4">
    <oc r="H133">
      <v>253257580</v>
    </oc>
    <nc r="H133">
      <v>253257.58</v>
    </nc>
  </rcc>
  <rcc rId="6501" sId="2" numFmtId="4">
    <oc r="H134">
      <v>3000000</v>
    </oc>
    <nc r="H134">
      <v>3000</v>
    </nc>
  </rcc>
  <rcc rId="6502" sId="2" numFmtId="4">
    <oc r="H135">
      <v>9120700</v>
    </oc>
    <nc r="H135">
      <v>9120.7000000000007</v>
    </nc>
  </rcc>
  <rcc rId="6503" sId="2" numFmtId="4">
    <oc r="H138">
      <v>2411994.0499999998</v>
    </oc>
    <nc r="H138">
      <v>2411.9899999999998</v>
    </nc>
  </rcc>
  <rcc rId="6504" sId="2" numFmtId="4">
    <oc r="H142">
      <v>7249814.0899999999</v>
    </oc>
    <nc r="H142">
      <v>7249.81</v>
    </nc>
  </rcc>
  <rcc rId="6505" sId="2" numFmtId="4">
    <oc r="H143">
      <v>247277302.81999999</v>
    </oc>
    <nc r="H143">
      <v>247277.3</v>
    </nc>
  </rcc>
  <rcc rId="6506" sId="2" numFmtId="4">
    <oc r="H145">
      <v>4293197.63</v>
    </oc>
    <nc r="H145">
      <v>4293.2</v>
    </nc>
  </rcc>
  <rcc rId="6507" sId="2" numFmtId="4">
    <oc r="H146">
      <v>3647300</v>
    </oc>
    <nc r="H146">
      <v>3647.3</v>
    </nc>
  </rcc>
  <rcc rId="6508" sId="2" numFmtId="4">
    <oc r="H147">
      <v>20430</v>
    </oc>
    <nc r="H147">
      <v>20.43</v>
    </nc>
  </rcc>
  <rcc rId="6509" sId="2" numFmtId="4">
    <oc r="H149">
      <v>504335000</v>
    </oc>
    <nc r="H149">
      <v>504.34</v>
    </nc>
  </rcc>
  <rcc rId="6510" sId="2" numFmtId="4">
    <oc r="H151">
      <v>4551792</v>
    </oc>
    <nc r="H151">
      <v>4551.79</v>
    </nc>
  </rcc>
  <rcc rId="6511" sId="2" numFmtId="4">
    <oc r="H153">
      <v>32250</v>
    </oc>
    <nc r="H153">
      <v>32.25</v>
    </nc>
  </rcc>
  <rcc rId="6512" sId="2" numFmtId="4">
    <oc r="H155">
      <v>81458.94</v>
    </oc>
    <nc r="H155">
      <v>81.459999999999994</v>
    </nc>
  </rcc>
  <rcc rId="6513" sId="2" numFmtId="4">
    <oc r="H158">
      <v>-64442.03</v>
    </oc>
    <nc r="H158">
      <v>-64.44</v>
    </nc>
  </rcc>
  <rcc rId="6514" sId="2" numFmtId="4">
    <oc r="H159">
      <v>-79161.52</v>
    </oc>
    <nc r="H159">
      <v>-79.16</v>
    </nc>
  </rcc>
  <rcc rId="6515" sId="2" numFmtId="4">
    <oc r="H18">
      <v>16434.23</v>
    </oc>
    <nc r="H18">
      <v>16.43</v>
    </nc>
  </rcc>
  <rfmt sheetId="2" sqref="H98">
    <dxf>
      <fill>
        <patternFill>
          <bgColor theme="0"/>
        </patternFill>
      </fill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16" sId="2" numFmtId="4">
    <oc r="H140">
      <v>9023.33</v>
    </oc>
    <nc r="H140">
      <v>9.02</v>
    </nc>
  </rcc>
  <rcc rId="6517" sId="2" numFmtId="4">
    <oc r="H149">
      <v>504.34</v>
    </oc>
    <nc r="H149">
      <v>504335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18" sId="2" numFmtId="4">
    <oc r="J73">
      <v>5465</v>
    </oc>
    <nc r="J73">
      <v>5155</v>
    </nc>
  </rcc>
  <rcc rId="6519" sId="2" numFmtId="4">
    <oc r="K73">
      <v>5385</v>
    </oc>
    <nc r="K73">
      <v>5155</v>
    </nc>
  </rcc>
  <rcc rId="6520" sId="2" numFmtId="4">
    <oc r="L73">
      <v>5555</v>
    </oc>
    <nc r="L73">
      <v>5270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1" sId="2" numFmtId="4">
    <oc r="L73">
      <v>5270</v>
    </oc>
    <nc r="L73">
      <v>5265</v>
    </nc>
  </rcc>
  <rcc rId="6522" sId="2">
    <oc r="L74">
      <f>L75+L77</f>
    </oc>
    <nc r="L74">
      <f>L75+L77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7" sId="2" numFmtId="4">
    <oc r="G116">
      <v>249141.8</v>
    </oc>
    <nc r="G116">
      <v>315233800</v>
    </nc>
  </rcc>
  <rcc rId="5228" sId="2" numFmtId="4">
    <oc r="G117">
      <v>450159.5</v>
    </oc>
    <nc r="G117">
      <v>303909100</v>
    </nc>
  </rcc>
  <rcc rId="5229" sId="2" numFmtId="4">
    <nc r="G118">
      <v>3000000</v>
    </nc>
  </rcc>
  <rcc rId="5230" sId="2" numFmtId="4">
    <nc r="G119">
      <v>9120700</v>
    </nc>
  </rcc>
  <rfmt sheetId="2" s="1" sqref="C118" start="0" length="0">
    <dxf>
      <font>
        <sz val="10"/>
        <color rgb="FF000000"/>
        <name val="Arial Cyr"/>
        <scheme val="none"/>
      </font>
      <numFmt numFmtId="30" formatCode="@"/>
      <alignment horizontal="center" shrinkToFit="1" readingOrder="0"/>
      <border outline="0">
        <left style="thin">
          <color rgb="FFBFBFBF"/>
        </left>
        <right style="thin">
          <color rgb="FFD9D9D9"/>
        </right>
        <top/>
        <bottom style="thin">
          <color rgb="FFD9D9D9"/>
        </bottom>
      </border>
    </dxf>
  </rfmt>
  <rfmt sheetId="2" s="1" sqref="D118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fmt sheetId="2" s="1" sqref="C119" start="0" length="0">
    <dxf>
      <font>
        <sz val="10"/>
        <color rgb="FF000000"/>
        <name val="Arial Cyr"/>
        <scheme val="none"/>
      </font>
      <numFmt numFmtId="30" formatCode="@"/>
      <alignment horizontal="center" shrinkToFit="1" readingOrder="0"/>
      <border outline="0">
        <left style="thin">
          <color rgb="FFBFBFBF"/>
        </left>
        <right style="thin">
          <color rgb="FFD9D9D9"/>
        </right>
        <top/>
        <bottom style="thin">
          <color rgb="FFD9D9D9"/>
        </bottom>
      </border>
    </dxf>
  </rfmt>
  <rfmt sheetId="2" s="1" sqref="D119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31" sId="2" odxf="1" s="1" dxf="1">
    <nc r="D118" t="inlineStr">
      <is>
        <t>Дотации (гранты) бюджетам городских округов за достижение показателей деятельности органов местного самоуправления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2" sId="2" odxf="1" s="1" dxf="1">
    <nc r="D119" t="inlineStr">
      <is>
        <t>Дотации бюджетам городских округов (муниципальных районов), предоставляемые в 2020 году на частичную компенсацию снижения поступления в 2020 году налоговых и неналоговых доходов в связи с пандемией новой коронавирусной инфекции &lt;ГО "Инта"&gt;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C118" start="0" length="0">
    <dxf>
      <font>
        <sz val="10"/>
        <color theme="1"/>
        <name val="Times New Roman"/>
        <scheme val="none"/>
      </font>
      <numFmt numFmtId="0" formatCode="General"/>
      <alignment horizontal="general" shrinkToFi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C119" start="0" length="0">
    <dxf>
      <font>
        <sz val="10"/>
        <color theme="1"/>
        <name val="Times New Roman"/>
        <scheme val="none"/>
      </font>
      <numFmt numFmtId="0" formatCode="General"/>
      <alignment horizontal="general" shrinkToFi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233" sId="2">
    <nc r="C118" t="inlineStr">
      <is>
        <t>923 2 02 16549 04 0000 150</t>
      </is>
    </nc>
  </rcc>
  <rcc rId="5234" sId="2">
    <nc r="C119" t="inlineStr">
      <is>
        <t>992 2 02 19999 04 0000 150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Лист1!$C$1:$L$143</formula>
    <oldFormula>Лист1!$C$1:$L$143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3" sId="2" numFmtId="4">
    <oc r="J115">
      <v>1378</v>
    </oc>
    <nc r="J115">
      <v>1368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30" sId="2" numFmtId="4">
    <oc r="I143">
      <v>310309.27</v>
    </oc>
    <nc r="I143">
      <v>284274.3</v>
    </nc>
  </rcc>
  <rcc rId="6531" sId="2" numFmtId="4">
    <oc r="I147">
      <v>33</v>
    </oc>
    <nc r="I147">
      <v>20.43</v>
    </nc>
  </rcc>
  <rcc rId="6532" sId="2" numFmtId="4">
    <oc r="I145">
      <v>10127.870000000001</v>
    </oc>
    <nc r="I145">
      <v>5667.78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39" sId="2" numFmtId="4">
    <oc r="I143">
      <v>284274.3</v>
    </oc>
    <nc r="I143">
      <v>283555.02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46" sId="2" ref="A15:XFD15" action="insert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</rrc>
  <rcc rId="6547" sId="2">
    <nc r="C15" t="inlineStr">
      <is>
        <t>182 1 01 02040 01 0000 110</t>
      </is>
    </nc>
  </rcc>
  <rfmt sheetId="2" sqref="D15" start="0" length="0">
    <dxf>
      <numFmt numFmtId="164" formatCode="?"/>
    </dxf>
  </rfmt>
  <rcc rId="6548" sId="2">
    <nc r="D15" t="inlineStr">
      <is>
    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    </is>
    </nc>
  </rcc>
  <rcc rId="6549" sId="2">
    <nc r="E15" t="inlineStr">
      <is>
        <t>Федеральная налоговая служба</t>
      </is>
    </nc>
  </rcc>
  <rcc rId="6550" sId="2" numFmtId="4">
    <nc r="G15">
      <v>0</v>
    </nc>
  </rcc>
  <rcc rId="6551" sId="2" numFmtId="4">
    <nc r="H15">
      <v>0</v>
    </nc>
  </rcc>
  <rcc rId="6552" sId="2" numFmtId="4">
    <nc r="I15">
      <v>0</v>
    </nc>
  </rcc>
  <rcc rId="6553" sId="2" numFmtId="4">
    <nc r="J15">
      <v>1</v>
    </nc>
  </rcc>
  <rcc rId="6554" sId="2" numFmtId="4">
    <nc r="K15">
      <v>1</v>
    </nc>
  </rcc>
  <rcc rId="6555" sId="2" numFmtId="4">
    <nc r="L15">
      <v>1</v>
    </nc>
  </rcc>
  <rcc rId="6556" sId="2" numFmtId="4">
    <oc r="J13">
      <v>320</v>
    </oc>
    <nc r="J13">
      <v>319</v>
    </nc>
  </rcc>
  <rcc rId="6557" sId="2" numFmtId="4">
    <oc r="K13">
      <v>320</v>
    </oc>
    <nc r="K13">
      <v>319</v>
    </nc>
  </rcc>
  <rcc rId="6558" sId="2" numFmtId="4">
    <oc r="L14">
      <v>280</v>
    </oc>
    <nc r="L14">
      <v>279</v>
    </nc>
  </rcc>
  <rcc rId="6559" sId="2">
    <oc r="J10">
      <f>J12+J13+J14</f>
    </oc>
    <nc r="J10">
      <f>J11</f>
    </nc>
  </rcc>
  <rcc rId="6560" sId="2">
    <oc r="K10">
      <f>K12+K13+K14</f>
    </oc>
    <nc r="K10">
      <f>K11</f>
    </nc>
  </rcc>
  <rcc rId="6561" sId="2">
    <oc r="L10">
      <f>L12+L13+L14</f>
    </oc>
    <nc r="L10">
      <f>L11</f>
    </nc>
  </rcc>
  <rcc rId="6562" sId="2">
    <oc r="J11">
      <f>J12+J13+J14</f>
    </oc>
    <nc r="J11">
      <f>J12+J13+J14+J15</f>
    </nc>
  </rcc>
  <rcc rId="6563" sId="2">
    <oc r="K11">
      <f>K12+K13+K14</f>
    </oc>
    <nc r="K11">
      <f>K12+K13+K14+K15</f>
    </nc>
  </rcc>
  <rcc rId="6564" sId="2">
    <oc r="L11">
      <f>L12+L13+L14</f>
    </oc>
    <nc r="L11">
      <f>L12+L13+L14+L15</f>
    </nc>
  </rcc>
  <rcc rId="6565" sId="2">
    <oc r="G10">
      <f>G12+G13+G14</f>
    </oc>
    <nc r="G10">
      <f>G11</f>
    </nc>
  </rcc>
  <rcc rId="6566" sId="2">
    <oc r="H10">
      <f>H12+H13+H14</f>
    </oc>
    <nc r="H10">
      <f>H11</f>
    </nc>
  </rcc>
  <rcc rId="6567" sId="2">
    <oc r="I10">
      <f>I12+I13+I14</f>
    </oc>
    <nc r="I10">
      <f>I11</f>
    </nc>
  </rcc>
  <rcc rId="6568" sId="2">
    <oc r="G11">
      <f>G12+G13+G14</f>
    </oc>
    <nc r="G11">
      <f>G12+G13+G14+G15</f>
    </nc>
  </rcc>
  <rcc rId="6569" sId="2">
    <oc r="H11">
      <f>H12+H13+H14</f>
    </oc>
    <nc r="H11">
      <f>H12+H13+H14+H15</f>
    </nc>
  </rcc>
  <rcc rId="6570" sId="2">
    <oc r="I11">
      <f>I12+I13+I14</f>
    </oc>
    <nc r="I11">
      <f>I12+I13+I14+I15</f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Лист1!$C$1:$L$160</formula>
    <oldFormula>Лист1!$C$1:$L$160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77" sId="2" numFmtId="4">
    <oc r="J13">
      <v>319</v>
    </oc>
    <nc r="J13">
      <v>320</v>
    </nc>
  </rcc>
  <rcc rId="6578" sId="2" numFmtId="4">
    <oc r="K13">
      <v>319</v>
    </oc>
    <nc r="K13">
      <v>320</v>
    </nc>
  </rcc>
  <rcc rId="6579" sId="2" numFmtId="4">
    <oc r="L14">
      <v>279</v>
    </oc>
    <nc r="L14">
      <v>280</v>
    </nc>
  </rcc>
  <rcc rId="6580" sId="2">
    <oc r="J11">
      <f>J12+J13+J14+J15</f>
    </oc>
    <nc r="J11">
      <f>J12+J13+J14</f>
    </nc>
  </rcc>
  <rcc rId="6581" sId="2">
    <oc r="K11">
      <f>K12+K13+K14+K15</f>
    </oc>
    <nc r="K11">
      <f>K12+K13+K14</f>
    </nc>
  </rcc>
  <rcc rId="6582" sId="2">
    <oc r="L11">
      <f>L12+L13+L14+L15</f>
    </oc>
    <nc r="L11">
      <f>L12+L13+L14</f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Лист1!$C$1:$L$160</formula>
    <oldFormula>Лист1!$C$1:$L$160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89" sId="2" ref="A15:XFD15" action="deleteRow">
    <undo index="5" exp="ref" v="1" dr="I15" r="I11" sId="2"/>
    <undo index="5" exp="ref" v="1" dr="H15" r="H11" sId="2"/>
    <undo index="5" exp="ref" v="1" dr="G15" r="G1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5:XFD15" start="0" length="0">
      <dxf>
        <font>
          <sz val="10"/>
          <name val="Times New Roman"/>
          <scheme val="none"/>
        </font>
      </dxf>
    </rfmt>
    <rcc rId="0" sId="2" dxf="1">
      <nc r="C15" t="inlineStr">
        <is>
          <t>182 1 01 02040 01 0000 110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5" t="inlineStr">
        <is>
      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5" t="inlineStr">
        <is>
          <t>Федеральная налоговая служба</t>
        </is>
      </nc>
      <ndxf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5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5">
        <v>0</v>
      </nc>
      <ndxf>
        <numFmt numFmtId="165" formatCode="#,##0.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5">
        <v>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5">
        <v>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5">
        <v>1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5" start="0" length="0">
      <dxf>
        <alignment vertical="top" readingOrder="0"/>
      </dxf>
    </rfmt>
    <rfmt sheetId="2" sqref="N15" start="0" length="0">
      <dxf>
        <alignment vertical="top" readingOrder="0"/>
      </dxf>
    </rfmt>
  </rr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0" sId="2">
    <oc r="I11">
      <f>I12+I13+I14+#REF!</f>
    </oc>
    <nc r="I11">
      <f>I12+I13+I14</f>
    </nc>
  </rcc>
  <rcc rId="6591" sId="2">
    <oc r="H11">
      <f>H12+H13+H14+#REF!</f>
    </oc>
    <nc r="H11">
      <f>H12+H13+H14</f>
    </nc>
  </rcc>
  <rcc rId="6592" sId="2">
    <oc r="G11">
      <f>G12+G13+G14+#REF!</f>
    </oc>
    <nc r="G11">
      <f>G12+G13+G14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3" sId="2">
    <oc r="C92" t="inlineStr">
      <is>
        <t>890 1 16 01033 01 0037 140</t>
      </is>
    </oc>
    <nc r="C92" t="inlineStr">
      <is>
        <t>890 1 16 01083 01 0037 140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1" sId="2">
    <oc r="C121" t="inlineStr">
      <is>
        <t>000 2 02 25027 04 0000 151</t>
      </is>
    </oc>
    <nc r="C121" t="inlineStr">
      <is>
        <t>975 2 02 25027 04 0000 151</t>
      </is>
    </nc>
  </rcc>
  <rcc rId="5242" sId="2">
    <oc r="D121" t="inlineStr">
      <is>
        <t>Субсидии бюджетам городских округов на реализацию мероприятий государственной программы Российской Федерации "Доступная среда" на 2011 - 2020 годы</t>
      </is>
    </oc>
    <nc r="D121" t="inlineStr">
      <is>
        <t xml:space="preserve">Субсидии бюджетам городских округов на реализацию мероприятий государственной программы Российской Федерации "Доступная среда" </t>
      </is>
    </nc>
  </rcc>
  <rcc rId="5243" sId="2" odxf="1" dxf="1">
    <oc r="E121" t="inlineStr">
      <is>
        <t xml:space="preserve"> Администрация муниципального образования городского округа "Инта"                                          Отдел спорта и молодежной политики администрации муниципального                                Отдел культуры администрации муниципального образования городского округа "Инта"образования городского округа "Инта"</t>
      </is>
    </oc>
    <nc r="E121" t="inlineStr">
      <is>
        <t>Отдел образования администрации муниципального образования городского округа "Инта"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44" sId="2" numFmtId="4">
    <oc r="G121">
      <v>330.63</v>
    </oc>
    <nc r="G121">
      <v>1195433</v>
    </nc>
  </rcc>
  <rfmt sheetId="2" s="1" sqref="D122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45" sId="2" odxf="1" s="1" dxf="1">
    <oc r="D122" t="inlineStr">
      <is>
        <t>Субсидии бюджетам городских округов на обеспечение развития и укрепления материально-технической базы муниципальных домов культуры</t>
      </is>
    </oc>
    <nc r="D122" t="inlineStr">
      <is>
    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46" sId="2" numFmtId="4">
    <oc r="G122">
      <v>1219.02</v>
    </oc>
    <nc r="G122">
      <v>1543109.71</v>
    </nc>
  </rcc>
  <rfmt sheetId="2" s="1" sqref="D123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47" sId="2" odxf="1" s="1" dxf="1">
    <oc r="D123" t="inlineStr">
      <is>
        <t>Субсидия бюджетам городских округов на поддержку отрасли культуры</t>
      </is>
    </oc>
    <nc r="D123" t="inlineStr">
      <is>
    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48" sId="2" numFmtId="4">
    <oc r="G123">
      <v>82.53</v>
    </oc>
    <nc r="G123">
      <v>9023.33</v>
    </nc>
  </rcc>
  <rfmt sheetId="2" s="1" sqref="D124" start="0" length="0">
    <dxf>
      <font>
        <sz val="10"/>
        <color rgb="FF000000"/>
        <name val="Arial"/>
        <scheme val="none"/>
      </font>
      <alignment horizontal="left" readingOrder="0"/>
      <border outline="0">
        <left style="thin">
          <color rgb="FFD9D9D9"/>
        </left>
        <right style="thin">
          <color rgb="FFD9D9D9"/>
        </right>
        <top/>
        <bottom style="thin">
          <color rgb="FFD9D9D9"/>
        </bottom>
      </border>
    </dxf>
  </rfmt>
  <rcc rId="5249" sId="2" odxf="1" s="1" dxf="1">
    <oc r="D124" t="inlineStr">
      <is>
    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    </is>
    </oc>
    <nc r="D124" t="inlineStr">
      <is>
        <t>Субсидии бюджетам городских округов на государственную поддержку малого и среднего предпринимательства в субъектах Российской Федерации</t>
      </is>
    </nc>
    <ndxf>
      <font>
        <sz val="10"/>
        <color auto="1"/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50" sId="2" numFmtId="4">
    <oc r="G124">
      <v>4153.5</v>
    </oc>
    <nc r="G124">
      <v>5700000</v>
    </nc>
  </rcc>
  <rcc rId="5251" sId="2" numFmtId="4">
    <oc r="G125">
      <v>14672.24</v>
    </oc>
    <nc r="G125">
      <v>17904712</v>
    </nc>
  </rcc>
  <rcc rId="5252" sId="2" numFmtId="4">
    <oc r="G126">
      <v>120469.98</v>
    </oc>
    <nc r="G126">
      <v>318294867.75999999</v>
    </nc>
  </rcc>
  <rcc rId="5253" sId="2">
    <oc r="E126" t="inlineStr">
      <is>
        <t xml:space="preserve"> Администрация муниципального образования городского округа "Инта"                                                         Отдел культуры администрации муниципального образования городского округа "Инта"             Отдел образования администрации муниципального образования городского округа "Инта"</t>
      </is>
    </oc>
    <nc r="E126" t="inlineStr">
      <is>
        <t xml:space="preserve"> Администрация муниципального образования городского округа "Инта"                                                         Отдел культуры администрации муниципального образования городского округа "Инта"             Отдел образования администрации муниципального образования городского округа "Инта"    Финансовое управление администрации муниципального образования городского округа "Инта"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Лист1!$C$1:$L$143</formula>
    <oldFormula>Лист1!$C$1:$L$143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2" sId="2">
    <oc r="C94" t="inlineStr">
      <is>
        <t>890 1 16 01143 01 9000 140</t>
      </is>
    </oc>
    <nc r="C94" t="inlineStr">
      <is>
        <t>890 1 16 01143 01 0002 140</t>
      </is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9" sId="2" numFmtId="4">
    <oc r="J115">
      <v>1368</v>
    </oc>
    <nc r="J115">
      <v>1268.0999999999999</v>
    </nc>
  </rcc>
  <rcc rId="6620" sId="2" numFmtId="4">
    <oc r="K115">
      <v>1386</v>
    </oc>
    <nc r="K115">
      <v>1286.0999999999999</v>
    </nc>
  </rcc>
  <rcc rId="6621" sId="2" numFmtId="4">
    <oc r="L115">
      <v>1384</v>
    </oc>
    <nc r="L115">
      <v>1284.0999999999999</v>
    </nc>
  </rcc>
  <rcc rId="6622" sId="2" numFmtId="4">
    <oc r="J118">
      <v>0.05</v>
    </oc>
    <nc r="J118">
      <v>50</v>
    </nc>
  </rcc>
  <rcc rId="6623" sId="2" numFmtId="4">
    <oc r="K118">
      <v>0.05</v>
    </oc>
    <nc r="K118">
      <v>50</v>
    </nc>
  </rcc>
  <rcc rId="6624" sId="2" numFmtId="4">
    <oc r="L118">
      <v>0.05</v>
    </oc>
    <nc r="L118">
      <v>50</v>
    </nc>
  </rcc>
  <rcc rId="6625" sId="2" numFmtId="4">
    <oc r="J119">
      <v>0.05</v>
    </oc>
    <nc r="J119">
      <v>50</v>
    </nc>
  </rcc>
  <rcc rId="6626" sId="2" numFmtId="4">
    <oc r="K119">
      <v>0.05</v>
    </oc>
    <nc r="K119">
      <v>50</v>
    </nc>
  </rcc>
  <rcc rId="6627" sId="2" numFmtId="4">
    <oc r="L119">
      <v>0.05</v>
    </oc>
    <nc r="L119">
      <v>50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Лист1!$C$1:$L$159</formula>
    <oldFormula>Лист1!$C$1:$L$159</oldFormula>
  </rdn>
  <rdn rId="0" localSheetId="2" customView="1" name="Z_5BFBE340_7A77_4A81_BD8D_F4A5E4682C7D_.wvu.PrintTitles" hidden="1" oldHidden="1">
    <formula>Лист1!$5:$7</formula>
    <oldFormula>Лист1!$5:$7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5"/>
  <sheetViews>
    <sheetView topLeftCell="C1" zoomScale="90" zoomScaleNormal="90" workbookViewId="0">
      <selection activeCell="K9" sqref="K9"/>
    </sheetView>
  </sheetViews>
  <sheetFormatPr defaultColWidth="9.109375" defaultRowHeight="13.2" x14ac:dyDescent="0.25"/>
  <cols>
    <col min="1" max="1" width="9.109375" style="1" hidden="1" customWidth="1"/>
    <col min="2" max="2" width="19.109375" style="1" hidden="1" customWidth="1"/>
    <col min="3" max="3" width="23.44140625" style="1" customWidth="1"/>
    <col min="4" max="4" width="35" style="1" customWidth="1"/>
    <col min="5" max="5" width="39.6640625" style="1" customWidth="1"/>
    <col min="6" max="6" width="9.109375" style="1" hidden="1" customWidth="1"/>
    <col min="7" max="7" width="13.6640625" style="1" customWidth="1"/>
    <col min="8" max="8" width="14.109375" style="1" customWidth="1"/>
    <col min="9" max="9" width="11.5546875" style="1" customWidth="1"/>
    <col min="10" max="10" width="14.44140625" style="1" customWidth="1"/>
    <col min="11" max="11" width="13.6640625" style="1" customWidth="1"/>
    <col min="12" max="12" width="12.33203125" style="1" customWidth="1"/>
    <col min="13" max="13" width="9.109375" style="1"/>
    <col min="14" max="14" width="11.109375" style="1" bestFit="1" customWidth="1"/>
    <col min="15" max="16384" width="9.109375" style="1"/>
  </cols>
  <sheetData>
    <row r="1" spans="1:14" ht="12.75" x14ac:dyDescent="0.2">
      <c r="J1" s="136"/>
      <c r="K1" s="136"/>
      <c r="L1" s="136"/>
    </row>
    <row r="2" spans="1:14" ht="17.399999999999999" x14ac:dyDescent="0.3">
      <c r="C2" s="137" t="s">
        <v>357</v>
      </c>
      <c r="D2" s="137"/>
      <c r="E2" s="137"/>
      <c r="F2" s="137"/>
      <c r="G2" s="137"/>
      <c r="H2" s="137"/>
      <c r="I2" s="137"/>
      <c r="J2" s="137"/>
      <c r="K2" s="137"/>
      <c r="L2" s="137"/>
    </row>
    <row r="4" spans="1:14" ht="118.8" x14ac:dyDescent="0.25">
      <c r="A4" s="138" t="s">
        <v>0</v>
      </c>
      <c r="B4" s="139" t="s">
        <v>1</v>
      </c>
      <c r="C4" s="138" t="s">
        <v>2</v>
      </c>
      <c r="D4" s="138"/>
      <c r="E4" s="138" t="s">
        <v>3</v>
      </c>
      <c r="F4" s="42" t="s">
        <v>4</v>
      </c>
      <c r="G4" s="42" t="s">
        <v>229</v>
      </c>
      <c r="H4" s="42" t="s">
        <v>234</v>
      </c>
      <c r="I4" s="42" t="s">
        <v>230</v>
      </c>
      <c r="J4" s="138" t="s">
        <v>5</v>
      </c>
      <c r="K4" s="138"/>
      <c r="L4" s="138"/>
    </row>
    <row r="5" spans="1:14" ht="51.75" customHeight="1" x14ac:dyDescent="0.25">
      <c r="A5" s="138"/>
      <c r="B5" s="139"/>
      <c r="C5" s="42" t="s">
        <v>6</v>
      </c>
      <c r="D5" s="42" t="s">
        <v>7</v>
      </c>
      <c r="E5" s="138"/>
      <c r="F5" s="42"/>
      <c r="G5" s="42"/>
      <c r="H5" s="7"/>
      <c r="I5" s="7"/>
      <c r="J5" s="42" t="s">
        <v>231</v>
      </c>
      <c r="K5" s="42" t="s">
        <v>232</v>
      </c>
      <c r="L5" s="42" t="s">
        <v>233</v>
      </c>
    </row>
    <row r="6" spans="1:14" ht="12.75" x14ac:dyDescent="0.2">
      <c r="A6" s="2">
        <v>1</v>
      </c>
      <c r="B6" s="59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</row>
    <row r="7" spans="1:14" ht="26.4" x14ac:dyDescent="0.25">
      <c r="A7" s="8"/>
      <c r="B7" s="60"/>
      <c r="C7" s="9" t="s">
        <v>9</v>
      </c>
      <c r="D7" s="9" t="s">
        <v>8</v>
      </c>
      <c r="E7" s="8"/>
      <c r="F7" s="8">
        <v>100</v>
      </c>
      <c r="G7" s="22">
        <f>G8+G18+G28+G37+G45+G53+G77+G78+G96+G117+G130+G139+G171</f>
        <v>54596798.5</v>
      </c>
      <c r="H7" s="22">
        <f t="shared" ref="H7:L7" si="0">H8+H18+H28+H37+H45+H53+H77+H78+H96+H117+H130+H139+H171</f>
        <v>29131190.141689993</v>
      </c>
      <c r="I7" s="22">
        <f t="shared" si="0"/>
        <v>58174074.198031843</v>
      </c>
      <c r="J7" s="22">
        <f t="shared" si="0"/>
        <v>60340379.252323389</v>
      </c>
      <c r="K7" s="22">
        <f t="shared" si="0"/>
        <v>64239386.079239942</v>
      </c>
      <c r="L7" s="22">
        <f t="shared" si="0"/>
        <v>65423487.794651002</v>
      </c>
    </row>
    <row r="8" spans="1:14" ht="36.75" customHeight="1" x14ac:dyDescent="0.25">
      <c r="A8" s="2"/>
      <c r="B8" s="61"/>
      <c r="C8" s="9" t="s">
        <v>15</v>
      </c>
      <c r="D8" s="9" t="s">
        <v>10</v>
      </c>
      <c r="E8" s="21"/>
      <c r="F8" s="8"/>
      <c r="G8" s="22">
        <f>G9+G13</f>
        <v>32372240.5</v>
      </c>
      <c r="H8" s="22">
        <f t="shared" ref="H8:L8" si="1">H9+H13</f>
        <v>17716540.209770001</v>
      </c>
      <c r="I8" s="22">
        <f t="shared" si="1"/>
        <v>33441877.600000001</v>
      </c>
      <c r="J8" s="22">
        <f t="shared" si="1"/>
        <v>32802109.900000002</v>
      </c>
      <c r="K8" s="22">
        <f t="shared" si="1"/>
        <v>33410004.879114859</v>
      </c>
      <c r="L8" s="22">
        <f t="shared" si="1"/>
        <v>34088734.387580693</v>
      </c>
    </row>
    <row r="9" spans="1:14" ht="16.5" customHeight="1" x14ac:dyDescent="0.25">
      <c r="A9" s="2"/>
      <c r="B9" s="61"/>
      <c r="C9" s="9" t="s">
        <v>16</v>
      </c>
      <c r="D9" s="9" t="s">
        <v>11</v>
      </c>
      <c r="E9" s="21"/>
      <c r="F9" s="8"/>
      <c r="G9" s="22">
        <f>G10</f>
        <v>16191280</v>
      </c>
      <c r="H9" s="22">
        <f t="shared" ref="H9:L9" si="2">H10</f>
        <v>10147825.0551</v>
      </c>
      <c r="I9" s="22">
        <f t="shared" si="2"/>
        <v>17491280</v>
      </c>
      <c r="J9" s="22">
        <f t="shared" si="2"/>
        <v>16612253.300000001</v>
      </c>
      <c r="K9" s="22">
        <f t="shared" si="2"/>
        <v>16961110.600000001</v>
      </c>
      <c r="L9" s="22">
        <f t="shared" si="2"/>
        <v>17376657.800000001</v>
      </c>
      <c r="N9" s="36"/>
    </row>
    <row r="10" spans="1:14" ht="52.5" customHeight="1" x14ac:dyDescent="0.25">
      <c r="A10" s="2"/>
      <c r="B10" s="61"/>
      <c r="C10" s="3" t="s">
        <v>17</v>
      </c>
      <c r="D10" s="3" t="s">
        <v>12</v>
      </c>
      <c r="E10" s="20"/>
      <c r="F10" s="58"/>
      <c r="G10" s="23">
        <f>G11+G12</f>
        <v>16191280</v>
      </c>
      <c r="H10" s="23">
        <f t="shared" ref="H10:L10" si="3">H11+H12</f>
        <v>10147825.0551</v>
      </c>
      <c r="I10" s="23">
        <f>I11+I12</f>
        <v>17491280</v>
      </c>
      <c r="J10" s="23">
        <f t="shared" si="3"/>
        <v>16612253.300000001</v>
      </c>
      <c r="K10" s="23">
        <f t="shared" si="3"/>
        <v>16961110.600000001</v>
      </c>
      <c r="L10" s="23">
        <f t="shared" si="3"/>
        <v>17376657.800000001</v>
      </c>
      <c r="N10" s="36"/>
    </row>
    <row r="11" spans="1:14" ht="62.25" customHeight="1" x14ac:dyDescent="0.25">
      <c r="A11" s="4"/>
      <c r="B11" s="62"/>
      <c r="C11" s="10" t="s">
        <v>18</v>
      </c>
      <c r="D11" s="11" t="s">
        <v>13</v>
      </c>
      <c r="E11" s="20" t="s">
        <v>228</v>
      </c>
      <c r="F11" s="6"/>
      <c r="G11" s="23">
        <v>8714768</v>
      </c>
      <c r="H11" s="24">
        <v>4100970.9920999999</v>
      </c>
      <c r="I11" s="24">
        <v>8714768</v>
      </c>
      <c r="J11" s="24">
        <v>8941352</v>
      </c>
      <c r="K11" s="24">
        <v>9129120.4000000004</v>
      </c>
      <c r="L11" s="24">
        <v>9352783.8000000007</v>
      </c>
    </row>
    <row r="12" spans="1:14" ht="61.5" customHeight="1" x14ac:dyDescent="0.25">
      <c r="A12" s="4"/>
      <c r="B12" s="62"/>
      <c r="C12" s="10" t="s">
        <v>19</v>
      </c>
      <c r="D12" s="11" t="s">
        <v>14</v>
      </c>
      <c r="E12" s="20" t="s">
        <v>228</v>
      </c>
      <c r="F12" s="6"/>
      <c r="G12" s="23">
        <v>7476512</v>
      </c>
      <c r="H12" s="24">
        <v>6046854.0630000001</v>
      </c>
      <c r="I12" s="24">
        <v>8776512</v>
      </c>
      <c r="J12" s="24">
        <v>7670901.2999999998</v>
      </c>
      <c r="K12" s="24">
        <v>7831990.2000000002</v>
      </c>
      <c r="L12" s="24">
        <v>8023874</v>
      </c>
    </row>
    <row r="13" spans="1:14" ht="26.4" x14ac:dyDescent="0.25">
      <c r="C13" s="12" t="s">
        <v>21</v>
      </c>
      <c r="D13" s="13" t="s">
        <v>20</v>
      </c>
      <c r="E13" s="21"/>
      <c r="F13" s="26"/>
      <c r="G13" s="25">
        <f>G14+G15+G16+G17</f>
        <v>16180960.5</v>
      </c>
      <c r="H13" s="25">
        <f t="shared" ref="H13:L13" si="4">H14+H15+H16+H17</f>
        <v>7568715.1546700001</v>
      </c>
      <c r="I13" s="25">
        <f t="shared" si="4"/>
        <v>15950597.6</v>
      </c>
      <c r="J13" s="25">
        <f t="shared" si="4"/>
        <v>16189856.600000001</v>
      </c>
      <c r="K13" s="25">
        <f t="shared" si="4"/>
        <v>16448894.279114859</v>
      </c>
      <c r="L13" s="25">
        <f t="shared" si="4"/>
        <v>16712076.587580696</v>
      </c>
    </row>
    <row r="14" spans="1:14" ht="92.25" customHeight="1" x14ac:dyDescent="0.25">
      <c r="C14" s="14" t="s">
        <v>23</v>
      </c>
      <c r="D14" s="15" t="s">
        <v>22</v>
      </c>
      <c r="E14" s="20" t="s">
        <v>228</v>
      </c>
      <c r="F14" s="6"/>
      <c r="G14" s="23">
        <v>15933337.199999999</v>
      </c>
      <c r="H14" s="24">
        <v>7475281.7999999998</v>
      </c>
      <c r="I14" s="24">
        <v>15670871.699999999</v>
      </c>
      <c r="J14" s="24">
        <v>15905934.800000001</v>
      </c>
      <c r="K14" s="24">
        <v>16160429.710228296</v>
      </c>
      <c r="L14" s="24">
        <v>16418996.585591948</v>
      </c>
    </row>
    <row r="15" spans="1:14" ht="147" customHeight="1" x14ac:dyDescent="0.25">
      <c r="C15" s="14" t="s">
        <v>25</v>
      </c>
      <c r="D15" s="15" t="s">
        <v>24</v>
      </c>
      <c r="E15" s="20" t="s">
        <v>228</v>
      </c>
      <c r="F15" s="6"/>
      <c r="G15" s="23">
        <v>79860.399999999994</v>
      </c>
      <c r="H15" s="24">
        <v>30414.400000000001</v>
      </c>
      <c r="I15" s="24">
        <v>128780.9</v>
      </c>
      <c r="J15" s="24">
        <v>130712.6</v>
      </c>
      <c r="K15" s="24">
        <v>132804.03143876715</v>
      </c>
      <c r="L15" s="24">
        <v>134928.89594178743</v>
      </c>
    </row>
    <row r="16" spans="1:14" ht="63" customHeight="1" x14ac:dyDescent="0.25">
      <c r="C16" s="14" t="s">
        <v>27</v>
      </c>
      <c r="D16" s="16" t="s">
        <v>26</v>
      </c>
      <c r="E16" s="20" t="s">
        <v>228</v>
      </c>
      <c r="F16" s="6"/>
      <c r="G16" s="23">
        <v>96837.9</v>
      </c>
      <c r="H16" s="24">
        <v>33046.968000000001</v>
      </c>
      <c r="I16" s="24">
        <v>84749.6</v>
      </c>
      <c r="J16" s="24">
        <v>86020.800000000003</v>
      </c>
      <c r="K16" s="24">
        <v>87397.152287558114</v>
      </c>
      <c r="L16" s="24">
        <v>88795.506724159044</v>
      </c>
    </row>
    <row r="17" spans="3:12" ht="123.75" customHeight="1" x14ac:dyDescent="0.25">
      <c r="C17" s="14" t="s">
        <v>29</v>
      </c>
      <c r="D17" s="15" t="s">
        <v>28</v>
      </c>
      <c r="E17" s="20" t="s">
        <v>228</v>
      </c>
      <c r="F17" s="6"/>
      <c r="G17" s="23">
        <v>70925</v>
      </c>
      <c r="H17" s="24">
        <v>29971.986669999998</v>
      </c>
      <c r="I17" s="24">
        <v>66195.399999999994</v>
      </c>
      <c r="J17" s="24">
        <v>67188.399999999994</v>
      </c>
      <c r="K17" s="24">
        <v>68263.385160238264</v>
      </c>
      <c r="L17" s="24">
        <v>69355.599322802067</v>
      </c>
    </row>
    <row r="18" spans="3:12" ht="34.5" customHeight="1" x14ac:dyDescent="0.25">
      <c r="C18" s="12" t="s">
        <v>31</v>
      </c>
      <c r="D18" s="13" t="s">
        <v>30</v>
      </c>
      <c r="E18" s="26"/>
      <c r="F18" s="26"/>
      <c r="G18" s="25">
        <f>G19</f>
        <v>2927762.2</v>
      </c>
      <c r="H18" s="25">
        <f t="shared" ref="H18:L18" si="5">H19</f>
        <v>1579344.5437400001</v>
      </c>
      <c r="I18" s="25">
        <f t="shared" si="5"/>
        <v>2809303.2</v>
      </c>
      <c r="J18" s="25">
        <f t="shared" si="5"/>
        <v>2819576.3</v>
      </c>
      <c r="K18" s="25">
        <f t="shared" si="5"/>
        <v>2938809.0000000005</v>
      </c>
      <c r="L18" s="25">
        <f t="shared" si="5"/>
        <v>2991094.7040000004</v>
      </c>
    </row>
    <row r="19" spans="3:12" ht="50.25" customHeight="1" x14ac:dyDescent="0.25">
      <c r="C19" s="14" t="s">
        <v>33</v>
      </c>
      <c r="D19" s="16" t="s">
        <v>32</v>
      </c>
      <c r="E19" s="5"/>
      <c r="F19" s="6"/>
      <c r="G19" s="24">
        <f>G20+G21+G22+G23+G24+G25+G26+G27</f>
        <v>2927762.2</v>
      </c>
      <c r="H19" s="24">
        <f t="shared" ref="H19:L19" si="6">H20+H21+H22+H23+H24+H25+H26+H27</f>
        <v>1579344.5437400001</v>
      </c>
      <c r="I19" s="24">
        <f t="shared" si="6"/>
        <v>2809303.2</v>
      </c>
      <c r="J19" s="24">
        <f t="shared" si="6"/>
        <v>2819576.3</v>
      </c>
      <c r="K19" s="24">
        <f t="shared" si="6"/>
        <v>2938809.0000000005</v>
      </c>
      <c r="L19" s="24">
        <f t="shared" si="6"/>
        <v>2991094.7040000004</v>
      </c>
    </row>
    <row r="20" spans="3:12" ht="45" customHeight="1" x14ac:dyDescent="0.25">
      <c r="C20" s="17" t="s">
        <v>35</v>
      </c>
      <c r="D20" s="18" t="s">
        <v>34</v>
      </c>
      <c r="E20" s="43" t="s">
        <v>228</v>
      </c>
      <c r="F20" s="28"/>
      <c r="G20" s="29">
        <v>310738.7</v>
      </c>
      <c r="H20" s="29">
        <v>159538.38123999999</v>
      </c>
      <c r="I20" s="29">
        <v>315773</v>
      </c>
      <c r="J20" s="29">
        <v>318005</v>
      </c>
      <c r="K20" s="29">
        <v>320231</v>
      </c>
      <c r="L20" s="29">
        <v>342012</v>
      </c>
    </row>
    <row r="21" spans="3:12" ht="171" customHeight="1" x14ac:dyDescent="0.25">
      <c r="C21" s="17" t="s">
        <v>37</v>
      </c>
      <c r="D21" s="18" t="s">
        <v>36</v>
      </c>
      <c r="E21" s="31" t="s">
        <v>237</v>
      </c>
      <c r="F21" s="28"/>
      <c r="G21" s="29">
        <v>734408.6</v>
      </c>
      <c r="H21" s="29">
        <v>361160</v>
      </c>
      <c r="I21" s="29">
        <v>610094.1</v>
      </c>
      <c r="J21" s="29">
        <v>610094.1</v>
      </c>
      <c r="K21" s="29">
        <v>610094.1</v>
      </c>
      <c r="L21" s="29">
        <v>634497.86399999994</v>
      </c>
    </row>
    <row r="22" spans="3:12" ht="171" customHeight="1" x14ac:dyDescent="0.25">
      <c r="C22" s="17" t="s">
        <v>236</v>
      </c>
      <c r="D22" s="19" t="s">
        <v>235</v>
      </c>
      <c r="E22" s="31" t="s">
        <v>237</v>
      </c>
      <c r="F22" s="28"/>
      <c r="G22" s="29">
        <v>100000</v>
      </c>
      <c r="H22" s="29">
        <v>106180.63623</v>
      </c>
      <c r="I22" s="29">
        <v>152523.5</v>
      </c>
      <c r="J22" s="29">
        <v>152523.5</v>
      </c>
      <c r="K22" s="29">
        <v>152523.5</v>
      </c>
      <c r="L22" s="29">
        <v>158624.44</v>
      </c>
    </row>
    <row r="23" spans="3:12" ht="86.25" customHeight="1" x14ac:dyDescent="0.25">
      <c r="C23" s="17" t="s">
        <v>39</v>
      </c>
      <c r="D23" s="18" t="s">
        <v>38</v>
      </c>
      <c r="E23" s="31" t="s">
        <v>237</v>
      </c>
      <c r="F23" s="28"/>
      <c r="G23" s="29">
        <v>590066</v>
      </c>
      <c r="H23" s="29">
        <v>343808.99806000001</v>
      </c>
      <c r="I23" s="29">
        <v>685879.1</v>
      </c>
      <c r="J23" s="29">
        <v>766750.7</v>
      </c>
      <c r="K23" s="29">
        <v>836332.9</v>
      </c>
      <c r="L23" s="29">
        <v>836332.9</v>
      </c>
    </row>
    <row r="24" spans="3:12" ht="110.25" customHeight="1" x14ac:dyDescent="0.25">
      <c r="C24" s="17" t="s">
        <v>41</v>
      </c>
      <c r="D24" s="19" t="s">
        <v>40</v>
      </c>
      <c r="E24" s="31" t="s">
        <v>237</v>
      </c>
      <c r="F24" s="28"/>
      <c r="G24" s="29">
        <v>5877.5</v>
      </c>
      <c r="H24" s="29">
        <v>3736.7368499999998</v>
      </c>
      <c r="I24" s="29">
        <v>7139.9</v>
      </c>
      <c r="J24" s="29">
        <v>6642.3</v>
      </c>
      <c r="K24" s="29">
        <v>6966.3</v>
      </c>
      <c r="L24" s="29">
        <v>6966.3</v>
      </c>
    </row>
    <row r="25" spans="3:12" ht="105.6" x14ac:dyDescent="0.25">
      <c r="C25" s="17" t="s">
        <v>43</v>
      </c>
      <c r="D25" s="18" t="s">
        <v>42</v>
      </c>
      <c r="E25" s="31" t="s">
        <v>237</v>
      </c>
      <c r="F25" s="28"/>
      <c r="G25" s="29">
        <v>1249985.7</v>
      </c>
      <c r="H25" s="29">
        <v>592779.99708</v>
      </c>
      <c r="I25" s="29">
        <v>1135894</v>
      </c>
      <c r="J25" s="29">
        <v>1056731.2</v>
      </c>
      <c r="K25" s="29">
        <v>1108279.1000000001</v>
      </c>
      <c r="L25" s="29">
        <v>1108279.1000000001</v>
      </c>
    </row>
    <row r="26" spans="3:12" ht="105.6" x14ac:dyDescent="0.25">
      <c r="C26" s="17" t="s">
        <v>45</v>
      </c>
      <c r="D26" s="18" t="s">
        <v>44</v>
      </c>
      <c r="E26" s="31" t="s">
        <v>237</v>
      </c>
      <c r="F26" s="28"/>
      <c r="G26" s="29">
        <v>-118021.4</v>
      </c>
      <c r="H26" s="29">
        <v>-69736.16072</v>
      </c>
      <c r="I26" s="29">
        <v>-98000.4</v>
      </c>
      <c r="J26" s="29">
        <v>-91170.5</v>
      </c>
      <c r="K26" s="29">
        <v>-95617.9</v>
      </c>
      <c r="L26" s="29">
        <v>-95617.9</v>
      </c>
    </row>
    <row r="27" spans="3:12" ht="39.6" x14ac:dyDescent="0.25">
      <c r="C27" s="17" t="s">
        <v>47</v>
      </c>
      <c r="D27" s="18" t="s">
        <v>46</v>
      </c>
      <c r="E27" s="27" t="s">
        <v>228</v>
      </c>
      <c r="F27" s="28"/>
      <c r="G27" s="29">
        <v>54707.1</v>
      </c>
      <c r="H27" s="29">
        <v>81875.955000000002</v>
      </c>
      <c r="I27" s="29">
        <v>0</v>
      </c>
      <c r="J27" s="29">
        <v>0</v>
      </c>
      <c r="K27" s="29">
        <v>0</v>
      </c>
      <c r="L27" s="29">
        <v>0</v>
      </c>
    </row>
    <row r="28" spans="3:12" ht="26.4" x14ac:dyDescent="0.25">
      <c r="C28" s="12" t="s">
        <v>49</v>
      </c>
      <c r="D28" s="13" t="s">
        <v>48</v>
      </c>
      <c r="E28" s="30" t="s">
        <v>228</v>
      </c>
      <c r="F28" s="26"/>
      <c r="G28" s="25">
        <f>G29+G35</f>
        <v>936765.6</v>
      </c>
      <c r="H28" s="25">
        <f>H29+H35</f>
        <v>538480.36875000002</v>
      </c>
      <c r="I28" s="25">
        <f t="shared" ref="I28:L28" si="7">I29+I35</f>
        <v>937351.9</v>
      </c>
      <c r="J28" s="25">
        <f t="shared" si="7"/>
        <v>952563.8</v>
      </c>
      <c r="K28" s="25">
        <f t="shared" si="7"/>
        <v>965002.1</v>
      </c>
      <c r="L28" s="25">
        <f t="shared" si="7"/>
        <v>977440.39999999991</v>
      </c>
    </row>
    <row r="29" spans="3:12" ht="26.4" x14ac:dyDescent="0.25">
      <c r="C29" s="14" t="s">
        <v>238</v>
      </c>
      <c r="D29" s="16" t="s">
        <v>50</v>
      </c>
      <c r="E29" s="5" t="s">
        <v>228</v>
      </c>
      <c r="F29" s="6"/>
      <c r="G29" s="24">
        <f>G30+G32+G34</f>
        <v>936765.6</v>
      </c>
      <c r="H29" s="24">
        <f>H30+H32+H34</f>
        <v>538479.96441999997</v>
      </c>
      <c r="I29" s="24">
        <f t="shared" ref="I29:L29" si="8">I30+I32+I34</f>
        <v>937351.9</v>
      </c>
      <c r="J29" s="24">
        <f t="shared" si="8"/>
        <v>952563.8</v>
      </c>
      <c r="K29" s="24">
        <f t="shared" si="8"/>
        <v>965002.1</v>
      </c>
      <c r="L29" s="24">
        <f t="shared" si="8"/>
        <v>977440.39999999991</v>
      </c>
    </row>
    <row r="30" spans="3:12" ht="52.8" x14ac:dyDescent="0.25">
      <c r="C30" s="17" t="s">
        <v>239</v>
      </c>
      <c r="D30" s="18" t="s">
        <v>51</v>
      </c>
      <c r="E30" s="41" t="s">
        <v>228</v>
      </c>
      <c r="F30" s="6"/>
      <c r="G30" s="24">
        <f>G31</f>
        <v>646676</v>
      </c>
      <c r="H30" s="24">
        <f t="shared" ref="H30:L30" si="9">H31</f>
        <v>370854.55595000001</v>
      </c>
      <c r="I30" s="24">
        <f t="shared" si="9"/>
        <v>692488.4</v>
      </c>
      <c r="J30" s="24">
        <f t="shared" si="9"/>
        <v>703726.5</v>
      </c>
      <c r="K30" s="24">
        <f t="shared" si="9"/>
        <v>712915.6</v>
      </c>
      <c r="L30" s="24">
        <f t="shared" si="9"/>
        <v>722104.6</v>
      </c>
    </row>
    <row r="31" spans="3:12" ht="39.6" x14ac:dyDescent="0.25">
      <c r="C31" s="14" t="s">
        <v>52</v>
      </c>
      <c r="D31" s="16" t="s">
        <v>51</v>
      </c>
      <c r="E31" s="41" t="s">
        <v>228</v>
      </c>
      <c r="F31" s="6"/>
      <c r="G31" s="24">
        <v>646676</v>
      </c>
      <c r="H31" s="24">
        <v>370854.55595000001</v>
      </c>
      <c r="I31" s="24">
        <v>692488.4</v>
      </c>
      <c r="J31" s="24">
        <v>703726.5</v>
      </c>
      <c r="K31" s="24">
        <v>712915.6</v>
      </c>
      <c r="L31" s="24">
        <v>722104.6</v>
      </c>
    </row>
    <row r="32" spans="3:12" ht="66" x14ac:dyDescent="0.25">
      <c r="C32" s="17" t="s">
        <v>240</v>
      </c>
      <c r="D32" s="18" t="s">
        <v>53</v>
      </c>
      <c r="E32" s="41" t="s">
        <v>228</v>
      </c>
      <c r="F32" s="6"/>
      <c r="G32" s="24">
        <f>G33</f>
        <v>185610</v>
      </c>
      <c r="H32" s="24">
        <f t="shared" ref="H32:L32" si="10">H33</f>
        <v>173736.42592000001</v>
      </c>
      <c r="I32" s="24">
        <f t="shared" si="10"/>
        <v>244863.5</v>
      </c>
      <c r="J32" s="24">
        <f t="shared" si="10"/>
        <v>248837.3</v>
      </c>
      <c r="K32" s="24">
        <f t="shared" si="10"/>
        <v>252086.5</v>
      </c>
      <c r="L32" s="24">
        <f t="shared" si="10"/>
        <v>255335.8</v>
      </c>
    </row>
    <row r="33" spans="3:12" ht="52.8" x14ac:dyDescent="0.25">
      <c r="C33" s="14" t="s">
        <v>54</v>
      </c>
      <c r="D33" s="16" t="s">
        <v>53</v>
      </c>
      <c r="E33" s="41" t="s">
        <v>228</v>
      </c>
      <c r="F33" s="6"/>
      <c r="G33" s="24">
        <v>185610</v>
      </c>
      <c r="H33" s="24">
        <v>173736.42592000001</v>
      </c>
      <c r="I33" s="24">
        <v>244863.5</v>
      </c>
      <c r="J33" s="24">
        <v>248837.3</v>
      </c>
      <c r="K33" s="24">
        <v>252086.5</v>
      </c>
      <c r="L33" s="24">
        <v>255335.8</v>
      </c>
    </row>
    <row r="34" spans="3:12" ht="39.6" x14ac:dyDescent="0.25">
      <c r="C34" s="17" t="s">
        <v>56</v>
      </c>
      <c r="D34" s="18" t="s">
        <v>55</v>
      </c>
      <c r="E34" s="43" t="s">
        <v>228</v>
      </c>
      <c r="F34" s="28"/>
      <c r="G34" s="29">
        <v>104479.6</v>
      </c>
      <c r="H34" s="29">
        <v>-6111.0174500000003</v>
      </c>
      <c r="I34" s="29">
        <v>0</v>
      </c>
      <c r="J34" s="29">
        <v>0</v>
      </c>
      <c r="K34" s="29">
        <v>0</v>
      </c>
      <c r="L34" s="29">
        <v>0</v>
      </c>
    </row>
    <row r="35" spans="3:12" ht="26.4" x14ac:dyDescent="0.25">
      <c r="C35" s="17" t="s">
        <v>278</v>
      </c>
      <c r="D35" s="18" t="s">
        <v>279</v>
      </c>
      <c r="E35" s="43"/>
      <c r="F35" s="28"/>
      <c r="G35" s="29">
        <f>G36</f>
        <v>0</v>
      </c>
      <c r="H35" s="29">
        <f t="shared" ref="H35:L35" si="11">H36</f>
        <v>0.40433000000000002</v>
      </c>
      <c r="I35" s="29">
        <f t="shared" si="11"/>
        <v>0</v>
      </c>
      <c r="J35" s="29">
        <f t="shared" si="11"/>
        <v>0</v>
      </c>
      <c r="K35" s="29">
        <f t="shared" si="11"/>
        <v>0</v>
      </c>
      <c r="L35" s="29">
        <f t="shared" si="11"/>
        <v>0</v>
      </c>
    </row>
    <row r="36" spans="3:12" ht="39.6" x14ac:dyDescent="0.25">
      <c r="C36" s="14" t="s">
        <v>281</v>
      </c>
      <c r="D36" s="16" t="s">
        <v>280</v>
      </c>
      <c r="E36" s="41" t="s">
        <v>228</v>
      </c>
      <c r="F36" s="6"/>
      <c r="G36" s="24">
        <v>0</v>
      </c>
      <c r="H36" s="24">
        <v>0.40433000000000002</v>
      </c>
      <c r="I36" s="24">
        <v>0</v>
      </c>
      <c r="J36" s="24">
        <v>0</v>
      </c>
      <c r="K36" s="24">
        <v>0</v>
      </c>
      <c r="L36" s="24">
        <v>0</v>
      </c>
    </row>
    <row r="37" spans="3:12" ht="26.4" x14ac:dyDescent="0.25">
      <c r="C37" s="12" t="s">
        <v>58</v>
      </c>
      <c r="D37" s="13" t="s">
        <v>57</v>
      </c>
      <c r="E37" s="30" t="s">
        <v>228</v>
      </c>
      <c r="F37" s="26"/>
      <c r="G37" s="25">
        <f>G38+G41+G44</f>
        <v>16536900.199999999</v>
      </c>
      <c r="H37" s="25">
        <f t="shared" ref="H37:L37" si="12">H38+H41+H44</f>
        <v>8436103.9518100005</v>
      </c>
      <c r="I37" s="25">
        <f t="shared" si="12"/>
        <v>19225830.5</v>
      </c>
      <c r="J37" s="25">
        <f t="shared" si="12"/>
        <v>21919633.399999999</v>
      </c>
      <c r="K37" s="25">
        <f t="shared" si="12"/>
        <v>24921505.5</v>
      </c>
      <c r="L37" s="25">
        <f t="shared" si="12"/>
        <v>25292482.899999999</v>
      </c>
    </row>
    <row r="38" spans="3:12" ht="26.4" x14ac:dyDescent="0.25">
      <c r="C38" s="17" t="s">
        <v>60</v>
      </c>
      <c r="D38" s="18" t="s">
        <v>59</v>
      </c>
      <c r="E38" s="27" t="s">
        <v>228</v>
      </c>
      <c r="F38" s="28"/>
      <c r="G38" s="29">
        <f>G39+G40</f>
        <v>15384014.5</v>
      </c>
      <c r="H38" s="29">
        <f t="shared" ref="H38:L38" si="13">H39+H40</f>
        <v>8149854.4524099994</v>
      </c>
      <c r="I38" s="29">
        <f t="shared" si="13"/>
        <v>18133441.5</v>
      </c>
      <c r="J38" s="29">
        <f t="shared" si="13"/>
        <v>20743705.399999999</v>
      </c>
      <c r="K38" s="29">
        <f t="shared" si="13"/>
        <v>23670716.5</v>
      </c>
      <c r="L38" s="29">
        <f t="shared" si="13"/>
        <v>24004208.899999999</v>
      </c>
    </row>
    <row r="39" spans="3:12" ht="39.6" x14ac:dyDescent="0.25">
      <c r="C39" s="14" t="s">
        <v>62</v>
      </c>
      <c r="D39" s="16" t="s">
        <v>61</v>
      </c>
      <c r="E39" s="5" t="s">
        <v>228</v>
      </c>
      <c r="F39" s="6"/>
      <c r="G39" s="24">
        <v>6488858.7000000002</v>
      </c>
      <c r="H39" s="24">
        <v>2756768.58085</v>
      </c>
      <c r="I39" s="24">
        <v>5340353.0999999996</v>
      </c>
      <c r="J39" s="24">
        <v>6739412.9000000004</v>
      </c>
      <c r="K39" s="24">
        <v>7455220</v>
      </c>
      <c r="L39" s="24">
        <v>7788712.2999999998</v>
      </c>
    </row>
    <row r="40" spans="3:12" ht="39.6" x14ac:dyDescent="0.25">
      <c r="C40" s="14" t="s">
        <v>64</v>
      </c>
      <c r="D40" s="16" t="s">
        <v>63</v>
      </c>
      <c r="E40" s="5" t="s">
        <v>228</v>
      </c>
      <c r="F40" s="6"/>
      <c r="G40" s="24">
        <v>8895155.8000000007</v>
      </c>
      <c r="H40" s="24">
        <v>5393085.8715599999</v>
      </c>
      <c r="I40" s="24">
        <v>12793088.4</v>
      </c>
      <c r="J40" s="24">
        <v>14004292.5</v>
      </c>
      <c r="K40" s="24">
        <v>16215496.5</v>
      </c>
      <c r="L40" s="24">
        <v>16215496.6</v>
      </c>
    </row>
    <row r="41" spans="3:12" ht="26.4" x14ac:dyDescent="0.25">
      <c r="C41" s="17" t="s">
        <v>66</v>
      </c>
      <c r="D41" s="18" t="s">
        <v>65</v>
      </c>
      <c r="E41" s="27" t="s">
        <v>228</v>
      </c>
      <c r="F41" s="28"/>
      <c r="G41" s="29">
        <f>G42+G43</f>
        <v>1151625.7</v>
      </c>
      <c r="H41" s="29">
        <f t="shared" ref="H41:L41" si="14">H42+H43</f>
        <v>285629.99362000002</v>
      </c>
      <c r="I41" s="29">
        <f t="shared" si="14"/>
        <v>1091093</v>
      </c>
      <c r="J41" s="29">
        <f t="shared" si="14"/>
        <v>1174628</v>
      </c>
      <c r="K41" s="29">
        <f t="shared" si="14"/>
        <v>1249489</v>
      </c>
      <c r="L41" s="29">
        <f t="shared" si="14"/>
        <v>1286974</v>
      </c>
    </row>
    <row r="42" spans="3:12" ht="26.4" x14ac:dyDescent="0.25">
      <c r="C42" s="14" t="s">
        <v>68</v>
      </c>
      <c r="D42" s="16" t="s">
        <v>67</v>
      </c>
      <c r="E42" s="5" t="s">
        <v>228</v>
      </c>
      <c r="F42" s="6"/>
      <c r="G42" s="24">
        <v>339925.7</v>
      </c>
      <c r="H42" s="24">
        <v>181705.26391000001</v>
      </c>
      <c r="I42" s="24">
        <v>300788</v>
      </c>
      <c r="J42" s="24">
        <v>314323</v>
      </c>
      <c r="K42" s="24">
        <v>326896</v>
      </c>
      <c r="L42" s="24">
        <v>336703</v>
      </c>
    </row>
    <row r="43" spans="3:12" ht="26.4" x14ac:dyDescent="0.25">
      <c r="C43" s="14" t="s">
        <v>70</v>
      </c>
      <c r="D43" s="16" t="s">
        <v>69</v>
      </c>
      <c r="E43" s="5" t="s">
        <v>228</v>
      </c>
      <c r="F43" s="6"/>
      <c r="G43" s="24">
        <v>811700</v>
      </c>
      <c r="H43" s="24">
        <v>103924.72971</v>
      </c>
      <c r="I43" s="24">
        <v>790305</v>
      </c>
      <c r="J43" s="24">
        <v>860305</v>
      </c>
      <c r="K43" s="24">
        <v>922593</v>
      </c>
      <c r="L43" s="24">
        <v>950271</v>
      </c>
    </row>
    <row r="44" spans="3:12" ht="26.4" x14ac:dyDescent="0.25">
      <c r="C44" s="17" t="s">
        <v>72</v>
      </c>
      <c r="D44" s="18" t="s">
        <v>71</v>
      </c>
      <c r="E44" s="27" t="s">
        <v>228</v>
      </c>
      <c r="F44" s="28"/>
      <c r="G44" s="29">
        <v>1260</v>
      </c>
      <c r="H44" s="29">
        <v>619.50577999999996</v>
      </c>
      <c r="I44" s="29">
        <v>1296</v>
      </c>
      <c r="J44" s="29">
        <v>1300</v>
      </c>
      <c r="K44" s="29">
        <v>1300</v>
      </c>
      <c r="L44" s="29">
        <v>1300</v>
      </c>
    </row>
    <row r="45" spans="3:12" ht="39.6" x14ac:dyDescent="0.25">
      <c r="C45" s="12" t="s">
        <v>74</v>
      </c>
      <c r="D45" s="13" t="s">
        <v>73</v>
      </c>
      <c r="E45" s="30" t="s">
        <v>228</v>
      </c>
      <c r="F45" s="26"/>
      <c r="G45" s="25">
        <f>G46+G50</f>
        <v>311135.90000000002</v>
      </c>
      <c r="H45" s="25">
        <f t="shared" ref="H45:L45" si="15">H46+H50</f>
        <v>212300.40164</v>
      </c>
      <c r="I45" s="25">
        <f t="shared" si="15"/>
        <v>390432</v>
      </c>
      <c r="J45" s="25">
        <f t="shared" si="15"/>
        <v>409936</v>
      </c>
      <c r="K45" s="25">
        <f t="shared" si="15"/>
        <v>430482</v>
      </c>
      <c r="L45" s="25">
        <f t="shared" si="15"/>
        <v>430487</v>
      </c>
    </row>
    <row r="46" spans="3:12" ht="26.4" x14ac:dyDescent="0.25">
      <c r="C46" s="17" t="s">
        <v>76</v>
      </c>
      <c r="D46" s="18" t="s">
        <v>75</v>
      </c>
      <c r="E46" s="5" t="s">
        <v>228</v>
      </c>
      <c r="F46" s="6"/>
      <c r="G46" s="24">
        <f>G47+G48+G49</f>
        <v>308395.90000000002</v>
      </c>
      <c r="H46" s="24">
        <f t="shared" ref="H46:L46" si="16">H47+H48+H49</f>
        <v>212042.43486000001</v>
      </c>
      <c r="I46" s="24">
        <f t="shared" si="16"/>
        <v>386606</v>
      </c>
      <c r="J46" s="24">
        <f t="shared" si="16"/>
        <v>406106</v>
      </c>
      <c r="K46" s="24">
        <f t="shared" si="16"/>
        <v>426647</v>
      </c>
      <c r="L46" s="24">
        <f t="shared" si="16"/>
        <v>426647</v>
      </c>
    </row>
    <row r="47" spans="3:12" ht="26.4" x14ac:dyDescent="0.25">
      <c r="C47" s="14" t="s">
        <v>78</v>
      </c>
      <c r="D47" s="16" t="s">
        <v>77</v>
      </c>
      <c r="E47" s="5" t="s">
        <v>228</v>
      </c>
      <c r="F47" s="6"/>
      <c r="G47" s="24">
        <v>73495.8</v>
      </c>
      <c r="H47" s="24">
        <v>38766.251049999999</v>
      </c>
      <c r="I47" s="24">
        <v>65435</v>
      </c>
      <c r="J47" s="24">
        <v>67500</v>
      </c>
      <c r="K47" s="24">
        <v>67500</v>
      </c>
      <c r="L47" s="24">
        <v>67500</v>
      </c>
    </row>
    <row r="48" spans="3:12" ht="39.6" x14ac:dyDescent="0.25">
      <c r="C48" s="14" t="s">
        <v>80</v>
      </c>
      <c r="D48" s="16" t="s">
        <v>79</v>
      </c>
      <c r="E48" s="5" t="s">
        <v>228</v>
      </c>
      <c r="F48" s="6"/>
      <c r="G48" s="24">
        <v>64184.800000000003</v>
      </c>
      <c r="H48" s="24">
        <v>60801.877200000003</v>
      </c>
      <c r="I48" s="24">
        <v>94841</v>
      </c>
      <c r="J48" s="24">
        <v>95100</v>
      </c>
      <c r="K48" s="24">
        <v>95100</v>
      </c>
      <c r="L48" s="24">
        <v>95100</v>
      </c>
    </row>
    <row r="49" spans="3:15" ht="39.6" x14ac:dyDescent="0.25">
      <c r="C49" s="14" t="s">
        <v>242</v>
      </c>
      <c r="D49" s="16" t="s">
        <v>241</v>
      </c>
      <c r="E49" s="5" t="s">
        <v>228</v>
      </c>
      <c r="F49" s="6"/>
      <c r="G49" s="24">
        <v>170715.3</v>
      </c>
      <c r="H49" s="24">
        <v>112474.30661</v>
      </c>
      <c r="I49" s="24">
        <v>226330</v>
      </c>
      <c r="J49" s="24">
        <v>243506</v>
      </c>
      <c r="K49" s="24">
        <v>264047</v>
      </c>
      <c r="L49" s="24">
        <v>264047</v>
      </c>
    </row>
    <row r="50" spans="3:15" ht="52.8" x14ac:dyDescent="0.25">
      <c r="C50" s="17" t="s">
        <v>82</v>
      </c>
      <c r="D50" s="18" t="s">
        <v>81</v>
      </c>
      <c r="E50" s="5" t="s">
        <v>228</v>
      </c>
      <c r="F50" s="6"/>
      <c r="G50" s="24">
        <f>G51+G52</f>
        <v>2740</v>
      </c>
      <c r="H50" s="24">
        <f t="shared" ref="H50:L50" si="17">H51+H52</f>
        <v>257.96678000000003</v>
      </c>
      <c r="I50" s="24">
        <f t="shared" si="17"/>
        <v>3826</v>
      </c>
      <c r="J50" s="24">
        <f t="shared" si="17"/>
        <v>3830</v>
      </c>
      <c r="K50" s="24">
        <f t="shared" si="17"/>
        <v>3835</v>
      </c>
      <c r="L50" s="24">
        <f t="shared" si="17"/>
        <v>3840</v>
      </c>
    </row>
    <row r="51" spans="3:15" ht="26.4" x14ac:dyDescent="0.25">
      <c r="C51" s="14" t="s">
        <v>84</v>
      </c>
      <c r="D51" s="16" t="s">
        <v>83</v>
      </c>
      <c r="E51" s="5" t="s">
        <v>228</v>
      </c>
      <c r="F51" s="6"/>
      <c r="G51" s="24">
        <v>2600</v>
      </c>
      <c r="H51" s="24">
        <v>228.96</v>
      </c>
      <c r="I51" s="24">
        <v>3630.5109489051092</v>
      </c>
      <c r="J51" s="24">
        <v>3634.3</v>
      </c>
      <c r="K51" s="24">
        <v>3639.1</v>
      </c>
      <c r="L51" s="24">
        <v>3643.8</v>
      </c>
    </row>
    <row r="52" spans="3:15" ht="39.6" x14ac:dyDescent="0.25">
      <c r="C52" s="14" t="s">
        <v>86</v>
      </c>
      <c r="D52" s="16" t="s">
        <v>85</v>
      </c>
      <c r="E52" s="5" t="s">
        <v>228</v>
      </c>
      <c r="F52" s="6"/>
      <c r="G52" s="24">
        <v>140</v>
      </c>
      <c r="H52" s="24">
        <v>29.006779999999999</v>
      </c>
      <c r="I52" s="24">
        <v>195.48905109489078</v>
      </c>
      <c r="J52" s="24">
        <v>195.7</v>
      </c>
      <c r="K52" s="24">
        <v>195.9</v>
      </c>
      <c r="L52" s="24">
        <v>196.2</v>
      </c>
    </row>
    <row r="53" spans="3:15" ht="26.4" x14ac:dyDescent="0.25">
      <c r="C53" s="12" t="s">
        <v>88</v>
      </c>
      <c r="D53" s="13" t="s">
        <v>87</v>
      </c>
      <c r="E53" s="26"/>
      <c r="F53" s="26"/>
      <c r="G53" s="25">
        <f t="shared" ref="G53:L53" si="18">G54+G56+G57</f>
        <v>180353.59999999998</v>
      </c>
      <c r="H53" s="25">
        <f t="shared" si="18"/>
        <v>65953.482239999983</v>
      </c>
      <c r="I53" s="25">
        <f t="shared" si="18"/>
        <v>145460</v>
      </c>
      <c r="J53" s="25">
        <f t="shared" si="18"/>
        <v>149453.40000000002</v>
      </c>
      <c r="K53" s="25">
        <f t="shared" si="18"/>
        <v>160220.38880000002</v>
      </c>
      <c r="L53" s="25">
        <f t="shared" si="18"/>
        <v>164298.06806799999</v>
      </c>
    </row>
    <row r="54" spans="3:15" ht="52.8" x14ac:dyDescent="0.25">
      <c r="C54" s="35" t="s">
        <v>286</v>
      </c>
      <c r="D54" s="35" t="s">
        <v>249</v>
      </c>
      <c r="E54" s="28"/>
      <c r="F54" s="28"/>
      <c r="G54" s="29">
        <f>G55</f>
        <v>15</v>
      </c>
      <c r="H54" s="29">
        <f t="shared" ref="H54:L54" si="19">H55</f>
        <v>9.2250899999999998</v>
      </c>
      <c r="I54" s="29">
        <f t="shared" si="19"/>
        <v>15</v>
      </c>
      <c r="J54" s="29">
        <f t="shared" si="19"/>
        <v>15.7</v>
      </c>
      <c r="K54" s="29">
        <f t="shared" si="19"/>
        <v>16.399999999999999</v>
      </c>
      <c r="L54" s="29">
        <f t="shared" si="19"/>
        <v>17.100000000000001</v>
      </c>
    </row>
    <row r="55" spans="3:15" ht="39.6" x14ac:dyDescent="0.25">
      <c r="C55" s="32" t="s">
        <v>285</v>
      </c>
      <c r="D55" s="33" t="s">
        <v>250</v>
      </c>
      <c r="E55" s="48" t="s">
        <v>284</v>
      </c>
      <c r="F55" s="6"/>
      <c r="G55" s="24">
        <v>15</v>
      </c>
      <c r="H55" s="24">
        <v>9.2250899999999998</v>
      </c>
      <c r="I55" s="24">
        <v>15</v>
      </c>
      <c r="J55" s="24">
        <v>15.7</v>
      </c>
      <c r="K55" s="24">
        <v>16.399999999999999</v>
      </c>
      <c r="L55" s="24">
        <v>17.100000000000001</v>
      </c>
    </row>
    <row r="56" spans="3:15" ht="105.6" x14ac:dyDescent="0.25">
      <c r="C56" s="17" t="s">
        <v>288</v>
      </c>
      <c r="D56" s="18" t="s">
        <v>89</v>
      </c>
      <c r="E56" s="49" t="s">
        <v>287</v>
      </c>
      <c r="F56" s="6"/>
      <c r="G56" s="24">
        <v>1334.6</v>
      </c>
      <c r="H56" s="24">
        <v>2119.6999999999998</v>
      </c>
      <c r="I56" s="24">
        <v>4000</v>
      </c>
      <c r="J56" s="24">
        <v>4192</v>
      </c>
      <c r="K56" s="24">
        <v>4380.6400000000003</v>
      </c>
      <c r="L56" s="24">
        <v>4569</v>
      </c>
    </row>
    <row r="57" spans="3:15" ht="52.8" x14ac:dyDescent="0.25">
      <c r="C57" s="14" t="s">
        <v>91</v>
      </c>
      <c r="D57" s="16" t="s">
        <v>90</v>
      </c>
      <c r="E57" s="6"/>
      <c r="F57" s="6"/>
      <c r="G57" s="24">
        <f>G58+G59+G60+G62+G63+G64+G65+G66+G69+G71+G73+G74+G75+G76</f>
        <v>179003.99999999997</v>
      </c>
      <c r="H57" s="24">
        <f t="shared" ref="H57:L57" si="20">H58+H59+H60+H62+H63+H64+H65+H66+H69+H71+H73+H74+H75+H76</f>
        <v>63824.557149999986</v>
      </c>
      <c r="I57" s="24">
        <f t="shared" si="20"/>
        <v>141445</v>
      </c>
      <c r="J57" s="24">
        <f t="shared" si="20"/>
        <v>145245.70000000001</v>
      </c>
      <c r="K57" s="24">
        <f t="shared" si="20"/>
        <v>155823.34880000001</v>
      </c>
      <c r="L57" s="24">
        <f t="shared" si="20"/>
        <v>159711.96806799999</v>
      </c>
      <c r="O57" s="36"/>
    </row>
    <row r="58" spans="3:15" ht="112.5" customHeight="1" x14ac:dyDescent="0.25">
      <c r="C58" s="34" t="s">
        <v>289</v>
      </c>
      <c r="D58" s="35" t="s">
        <v>247</v>
      </c>
      <c r="E58" s="50" t="s">
        <v>284</v>
      </c>
      <c r="F58" s="28"/>
      <c r="G58" s="29">
        <v>500</v>
      </c>
      <c r="H58" s="29">
        <v>137.92400000000001</v>
      </c>
      <c r="I58" s="29">
        <v>250</v>
      </c>
      <c r="J58" s="29">
        <v>262</v>
      </c>
      <c r="K58" s="29">
        <v>273.79000000000002</v>
      </c>
      <c r="L58" s="29">
        <v>285.60000000000002</v>
      </c>
    </row>
    <row r="59" spans="3:15" ht="52.8" x14ac:dyDescent="0.25">
      <c r="C59" s="17" t="s">
        <v>291</v>
      </c>
      <c r="D59" s="18" t="s">
        <v>92</v>
      </c>
      <c r="E59" s="41" t="s">
        <v>290</v>
      </c>
      <c r="F59" s="6"/>
      <c r="G59" s="24">
        <v>82000</v>
      </c>
      <c r="H59" s="24">
        <v>28203.187999999998</v>
      </c>
      <c r="I59" s="24">
        <v>65000</v>
      </c>
      <c r="J59" s="24">
        <v>68120</v>
      </c>
      <c r="K59" s="24">
        <v>71185.399999999994</v>
      </c>
      <c r="L59" s="24">
        <v>74246.372199999983</v>
      </c>
    </row>
    <row r="60" spans="3:15" ht="92.4" x14ac:dyDescent="0.25">
      <c r="C60" s="17" t="s">
        <v>94</v>
      </c>
      <c r="D60" s="18" t="s">
        <v>93</v>
      </c>
      <c r="E60" s="6"/>
      <c r="F60" s="6"/>
      <c r="G60" s="24">
        <f>G61</f>
        <v>72664</v>
      </c>
      <c r="H60" s="24">
        <f>H61</f>
        <v>21786.25</v>
      </c>
      <c r="I60" s="24">
        <f t="shared" ref="I60:L60" si="21">I61</f>
        <v>49683</v>
      </c>
      <c r="J60" s="24">
        <f t="shared" si="21"/>
        <v>47620.7</v>
      </c>
      <c r="K60" s="24">
        <f t="shared" si="21"/>
        <v>50004.9</v>
      </c>
      <c r="L60" s="24">
        <f t="shared" si="21"/>
        <v>49103.4</v>
      </c>
    </row>
    <row r="61" spans="3:15" ht="92.4" x14ac:dyDescent="0.25">
      <c r="C61" s="14" t="s">
        <v>96</v>
      </c>
      <c r="D61" s="16" t="s">
        <v>95</v>
      </c>
      <c r="E61" s="41" t="s">
        <v>293</v>
      </c>
      <c r="F61" s="6"/>
      <c r="G61" s="23">
        <v>72664</v>
      </c>
      <c r="H61" s="24">
        <v>21786.25</v>
      </c>
      <c r="I61" s="24">
        <v>49683</v>
      </c>
      <c r="J61" s="24">
        <v>47620.7</v>
      </c>
      <c r="K61" s="24">
        <v>50004.9</v>
      </c>
      <c r="L61" s="24">
        <v>49103.4</v>
      </c>
    </row>
    <row r="62" spans="3:15" ht="39.6" x14ac:dyDescent="0.25">
      <c r="C62" s="17" t="s">
        <v>294</v>
      </c>
      <c r="D62" s="18" t="s">
        <v>97</v>
      </c>
      <c r="E62" s="54" t="s">
        <v>287</v>
      </c>
      <c r="F62" s="51"/>
      <c r="G62" s="47">
        <v>2516.9</v>
      </c>
      <c r="H62" s="47">
        <v>1481.05117</v>
      </c>
      <c r="I62" s="47">
        <v>2900</v>
      </c>
      <c r="J62" s="47">
        <v>3039.2</v>
      </c>
      <c r="K62" s="47">
        <v>3175.9639999999995</v>
      </c>
      <c r="L62" s="47">
        <v>3312.5</v>
      </c>
    </row>
    <row r="63" spans="3:15" ht="92.4" x14ac:dyDescent="0.25">
      <c r="C63" s="34" t="s">
        <v>296</v>
      </c>
      <c r="D63" s="35" t="s">
        <v>248</v>
      </c>
      <c r="E63" s="55" t="s">
        <v>295</v>
      </c>
      <c r="F63" s="44"/>
      <c r="G63" s="45">
        <v>187.2</v>
      </c>
      <c r="H63" s="45">
        <v>96.4</v>
      </c>
      <c r="I63" s="45">
        <v>200</v>
      </c>
      <c r="J63" s="45">
        <v>209.6</v>
      </c>
      <c r="K63" s="45">
        <v>219</v>
      </c>
      <c r="L63" s="45">
        <v>228.5</v>
      </c>
    </row>
    <row r="64" spans="3:15" ht="52.8" x14ac:dyDescent="0.25">
      <c r="C64" s="34" t="s">
        <v>297</v>
      </c>
      <c r="D64" s="35" t="s">
        <v>98</v>
      </c>
      <c r="E64" s="55" t="s">
        <v>295</v>
      </c>
      <c r="F64" s="46"/>
      <c r="G64" s="47">
        <v>4</v>
      </c>
      <c r="H64" s="47">
        <v>4</v>
      </c>
      <c r="I64" s="47">
        <v>4</v>
      </c>
      <c r="J64" s="47">
        <v>4.2</v>
      </c>
      <c r="K64" s="47">
        <v>4.4000000000000004</v>
      </c>
      <c r="L64" s="47">
        <v>4.5999999999999996</v>
      </c>
    </row>
    <row r="65" spans="3:12" ht="118.8" x14ac:dyDescent="0.25">
      <c r="C65" s="34" t="s">
        <v>283</v>
      </c>
      <c r="D65" s="35" t="s">
        <v>99</v>
      </c>
      <c r="E65" s="63" t="s">
        <v>282</v>
      </c>
      <c r="F65" s="46"/>
      <c r="G65" s="47">
        <v>326.10000000000002</v>
      </c>
      <c r="H65" s="47">
        <v>153.09997999999999</v>
      </c>
      <c r="I65" s="47">
        <v>200</v>
      </c>
      <c r="J65" s="47">
        <v>209.6</v>
      </c>
      <c r="K65" s="47">
        <v>219.03200000000001</v>
      </c>
      <c r="L65" s="47">
        <v>228.5</v>
      </c>
    </row>
    <row r="66" spans="3:12" ht="105.6" x14ac:dyDescent="0.25">
      <c r="C66" s="17" t="s">
        <v>101</v>
      </c>
      <c r="D66" s="18" t="s">
        <v>100</v>
      </c>
      <c r="E66" s="28"/>
      <c r="F66" s="28"/>
      <c r="G66" s="29">
        <f>G67+G68</f>
        <v>9093.7999999999993</v>
      </c>
      <c r="H66" s="29">
        <f>H67+H68</f>
        <v>5138.0940000000001</v>
      </c>
      <c r="I66" s="29">
        <f t="shared" ref="I66:L66" si="22">I67+I68</f>
        <v>11330</v>
      </c>
      <c r="J66" s="29">
        <f t="shared" si="22"/>
        <v>11873.8</v>
      </c>
      <c r="K66" s="29">
        <f t="shared" si="22"/>
        <v>12408.162799999998</v>
      </c>
      <c r="L66" s="29">
        <f t="shared" si="22"/>
        <v>12941.695867999997</v>
      </c>
    </row>
    <row r="67" spans="3:12" ht="120" customHeight="1" x14ac:dyDescent="0.25">
      <c r="C67" s="14" t="s">
        <v>298</v>
      </c>
      <c r="D67" s="16" t="s">
        <v>246</v>
      </c>
      <c r="E67" s="48" t="s">
        <v>287</v>
      </c>
      <c r="F67" s="6"/>
      <c r="G67" s="24">
        <v>0</v>
      </c>
      <c r="H67" s="24">
        <v>170.8</v>
      </c>
      <c r="I67" s="24">
        <v>230</v>
      </c>
      <c r="J67" s="24">
        <v>241</v>
      </c>
      <c r="K67" s="24">
        <v>251.88679999999999</v>
      </c>
      <c r="L67" s="24">
        <v>262.7</v>
      </c>
    </row>
    <row r="68" spans="3:12" ht="219" customHeight="1" x14ac:dyDescent="0.25">
      <c r="C68" s="14" t="s">
        <v>300</v>
      </c>
      <c r="D68" s="15" t="s">
        <v>102</v>
      </c>
      <c r="E68" s="41" t="s">
        <v>299</v>
      </c>
      <c r="F68" s="6"/>
      <c r="G68" s="24">
        <v>9093.7999999999993</v>
      </c>
      <c r="H68" s="24">
        <v>4967.2939999999999</v>
      </c>
      <c r="I68" s="24">
        <v>11100</v>
      </c>
      <c r="J68" s="24">
        <v>11632.8</v>
      </c>
      <c r="K68" s="24">
        <v>12156.275999999998</v>
      </c>
      <c r="L68" s="24">
        <v>12678.995867999996</v>
      </c>
    </row>
    <row r="69" spans="3:12" ht="92.4" x14ac:dyDescent="0.25">
      <c r="C69" s="17" t="s">
        <v>104</v>
      </c>
      <c r="D69" s="18" t="s">
        <v>103</v>
      </c>
      <c r="E69" s="28"/>
      <c r="F69" s="28"/>
      <c r="G69" s="29">
        <f>G70</f>
        <v>9600</v>
      </c>
      <c r="H69" s="29">
        <f t="shared" ref="H69:L69" si="23">H70</f>
        <v>5415.6</v>
      </c>
      <c r="I69" s="29">
        <f t="shared" si="23"/>
        <v>9600</v>
      </c>
      <c r="J69" s="29">
        <f t="shared" si="23"/>
        <v>11600</v>
      </c>
      <c r="K69" s="29">
        <f>K70</f>
        <v>16600</v>
      </c>
      <c r="L69" s="29">
        <f t="shared" si="23"/>
        <v>17600</v>
      </c>
    </row>
    <row r="70" spans="3:12" ht="132" x14ac:dyDescent="0.25">
      <c r="C70" s="14" t="s">
        <v>302</v>
      </c>
      <c r="D70" s="15" t="s">
        <v>105</v>
      </c>
      <c r="E70" s="20" t="s">
        <v>301</v>
      </c>
      <c r="F70" s="6"/>
      <c r="G70" s="24">
        <v>9600</v>
      </c>
      <c r="H70" s="24">
        <v>5415.6</v>
      </c>
      <c r="I70" s="24">
        <v>9600</v>
      </c>
      <c r="J70" s="24">
        <v>11600</v>
      </c>
      <c r="K70" s="24">
        <v>16600</v>
      </c>
      <c r="L70" s="24">
        <v>17600</v>
      </c>
    </row>
    <row r="71" spans="3:12" ht="92.4" x14ac:dyDescent="0.25">
      <c r="C71" s="17" t="s">
        <v>303</v>
      </c>
      <c r="D71" s="19" t="s">
        <v>244</v>
      </c>
      <c r="E71" s="28"/>
      <c r="F71" s="28"/>
      <c r="G71" s="29">
        <f>G72</f>
        <v>149.80000000000001</v>
      </c>
      <c r="H71" s="29">
        <f>H72</f>
        <v>195.45</v>
      </c>
      <c r="I71" s="29">
        <f t="shared" ref="I71:L71" si="24">I72</f>
        <v>320</v>
      </c>
      <c r="J71" s="29">
        <f t="shared" si="24"/>
        <v>320</v>
      </c>
      <c r="K71" s="29">
        <f t="shared" si="24"/>
        <v>320</v>
      </c>
      <c r="L71" s="29">
        <f t="shared" si="24"/>
        <v>320</v>
      </c>
    </row>
    <row r="72" spans="3:12" ht="118.8" x14ac:dyDescent="0.25">
      <c r="C72" s="14" t="s">
        <v>304</v>
      </c>
      <c r="D72" s="15" t="s">
        <v>245</v>
      </c>
      <c r="E72" s="20" t="s">
        <v>292</v>
      </c>
      <c r="F72" s="6"/>
      <c r="G72" s="24">
        <v>149.80000000000001</v>
      </c>
      <c r="H72" s="24">
        <v>195.45</v>
      </c>
      <c r="I72" s="24">
        <v>320</v>
      </c>
      <c r="J72" s="24">
        <v>320</v>
      </c>
      <c r="K72" s="24">
        <v>320</v>
      </c>
      <c r="L72" s="24">
        <v>320</v>
      </c>
    </row>
    <row r="73" spans="3:12" s="66" customFormat="1" ht="66" x14ac:dyDescent="0.25">
      <c r="C73" s="67" t="s">
        <v>306</v>
      </c>
      <c r="D73" s="68" t="s">
        <v>243</v>
      </c>
      <c r="E73" s="69" t="s">
        <v>305</v>
      </c>
      <c r="F73" s="70"/>
      <c r="G73" s="71">
        <v>728.4</v>
      </c>
      <c r="H73" s="71">
        <v>330</v>
      </c>
      <c r="I73" s="71">
        <v>602</v>
      </c>
      <c r="J73" s="71">
        <v>602</v>
      </c>
      <c r="K73" s="71">
        <v>0</v>
      </c>
      <c r="L73" s="71">
        <v>0</v>
      </c>
    </row>
    <row r="74" spans="3:12" ht="105.6" x14ac:dyDescent="0.25">
      <c r="C74" s="14" t="s">
        <v>308</v>
      </c>
      <c r="D74" s="15" t="s">
        <v>106</v>
      </c>
      <c r="E74" s="41" t="s">
        <v>307</v>
      </c>
      <c r="F74" s="6"/>
      <c r="G74" s="24">
        <v>613.79999999999995</v>
      </c>
      <c r="H74" s="24">
        <v>556</v>
      </c>
      <c r="I74" s="24">
        <v>700</v>
      </c>
      <c r="J74" s="24">
        <v>700</v>
      </c>
      <c r="K74" s="24">
        <v>700</v>
      </c>
      <c r="L74" s="24">
        <v>700</v>
      </c>
    </row>
    <row r="75" spans="3:12" ht="118.8" x14ac:dyDescent="0.25">
      <c r="C75" s="14" t="s">
        <v>309</v>
      </c>
      <c r="D75" s="15" t="s">
        <v>107</v>
      </c>
      <c r="E75" s="41" t="s">
        <v>307</v>
      </c>
      <c r="F75" s="6"/>
      <c r="G75" s="24">
        <v>74.599999999999994</v>
      </c>
      <c r="H75" s="24">
        <v>27.5</v>
      </c>
      <c r="I75" s="72">
        <v>60</v>
      </c>
      <c r="J75" s="24">
        <v>60</v>
      </c>
      <c r="K75" s="24">
        <v>60</v>
      </c>
      <c r="L75" s="24">
        <v>60</v>
      </c>
    </row>
    <row r="76" spans="3:12" ht="79.2" x14ac:dyDescent="0.25">
      <c r="C76" s="14" t="s">
        <v>310</v>
      </c>
      <c r="D76" s="16" t="s">
        <v>108</v>
      </c>
      <c r="E76" s="41" t="s">
        <v>299</v>
      </c>
      <c r="F76" s="6"/>
      <c r="G76" s="24">
        <v>545.4</v>
      </c>
      <c r="H76" s="24">
        <v>300</v>
      </c>
      <c r="I76" s="24">
        <v>596</v>
      </c>
      <c r="J76" s="24">
        <v>624.6</v>
      </c>
      <c r="K76" s="24">
        <v>652.70000000000005</v>
      </c>
      <c r="L76" s="24">
        <v>680.8</v>
      </c>
    </row>
    <row r="77" spans="3:12" ht="39.6" x14ac:dyDescent="0.25">
      <c r="C77" s="12" t="s">
        <v>311</v>
      </c>
      <c r="D77" s="13" t="s">
        <v>109</v>
      </c>
      <c r="E77" s="41" t="s">
        <v>284</v>
      </c>
      <c r="F77" s="6"/>
      <c r="G77" s="24">
        <v>0</v>
      </c>
      <c r="H77" s="24">
        <v>1.4663900000000001</v>
      </c>
      <c r="I77" s="24">
        <v>0</v>
      </c>
      <c r="J77" s="24">
        <v>0</v>
      </c>
      <c r="K77" s="24">
        <v>0</v>
      </c>
      <c r="L77" s="24">
        <v>0</v>
      </c>
    </row>
    <row r="78" spans="3:12" ht="39.6" x14ac:dyDescent="0.25">
      <c r="C78" s="12" t="s">
        <v>111</v>
      </c>
      <c r="D78" s="13" t="s">
        <v>110</v>
      </c>
      <c r="E78" s="26"/>
      <c r="F78" s="26"/>
      <c r="G78" s="25">
        <f>G79+G81+G83+G88+G90+G93</f>
        <v>72202.5</v>
      </c>
      <c r="H78" s="25">
        <f t="shared" ref="H78:L78" si="25">H79+H81+H83+H88+H90+H93</f>
        <v>28504.817080000001</v>
      </c>
      <c r="I78" s="25">
        <f t="shared" si="25"/>
        <v>62750.9</v>
      </c>
      <c r="J78" s="25">
        <f t="shared" si="25"/>
        <v>63958.100000000013</v>
      </c>
      <c r="K78" s="25">
        <f t="shared" si="25"/>
        <v>65553.900000000009</v>
      </c>
      <c r="L78" s="25">
        <f t="shared" si="25"/>
        <v>67229.699999999983</v>
      </c>
    </row>
    <row r="79" spans="3:12" ht="59.25" customHeight="1" x14ac:dyDescent="0.25">
      <c r="C79" s="17" t="s">
        <v>113</v>
      </c>
      <c r="D79" s="18" t="s">
        <v>112</v>
      </c>
      <c r="E79" s="58"/>
      <c r="F79" s="6"/>
      <c r="G79" s="24">
        <f>G80</f>
        <v>200</v>
      </c>
      <c r="H79" s="24">
        <f t="shared" ref="H79:L79" si="26">H80</f>
        <v>0</v>
      </c>
      <c r="I79" s="24">
        <f t="shared" si="26"/>
        <v>1600</v>
      </c>
      <c r="J79" s="24">
        <f t="shared" si="26"/>
        <v>1680</v>
      </c>
      <c r="K79" s="24">
        <f t="shared" si="26"/>
        <v>1764</v>
      </c>
      <c r="L79" s="24">
        <f t="shared" si="26"/>
        <v>1852.2</v>
      </c>
    </row>
    <row r="80" spans="3:12" ht="79.2" x14ac:dyDescent="0.25">
      <c r="C80" s="14" t="s">
        <v>251</v>
      </c>
      <c r="D80" s="16" t="s">
        <v>114</v>
      </c>
      <c r="E80" s="58" t="s">
        <v>252</v>
      </c>
      <c r="F80" s="6"/>
      <c r="G80" s="24">
        <v>200</v>
      </c>
      <c r="H80" s="24">
        <v>0</v>
      </c>
      <c r="I80" s="24">
        <v>1600</v>
      </c>
      <c r="J80" s="24">
        <v>1680</v>
      </c>
      <c r="K80" s="24">
        <v>1764</v>
      </c>
      <c r="L80" s="24">
        <v>1852.2</v>
      </c>
    </row>
    <row r="81" spans="3:12" ht="39.6" x14ac:dyDescent="0.25">
      <c r="C81" s="17" t="s">
        <v>255</v>
      </c>
      <c r="D81" s="18" t="s">
        <v>253</v>
      </c>
      <c r="E81" s="37"/>
      <c r="F81" s="6"/>
      <c r="G81" s="24">
        <f>G82</f>
        <v>32000</v>
      </c>
      <c r="H81" s="24">
        <f t="shared" ref="H81:L81" si="27">H82</f>
        <v>13524.752990000001</v>
      </c>
      <c r="I81" s="24">
        <f t="shared" si="27"/>
        <v>32000</v>
      </c>
      <c r="J81" s="24">
        <f t="shared" si="27"/>
        <v>32000</v>
      </c>
      <c r="K81" s="24">
        <f t="shared" si="27"/>
        <v>32000</v>
      </c>
      <c r="L81" s="24">
        <f t="shared" si="27"/>
        <v>32000</v>
      </c>
    </row>
    <row r="82" spans="3:12" ht="52.8" x14ac:dyDescent="0.25">
      <c r="C82" s="17" t="s">
        <v>257</v>
      </c>
      <c r="D82" s="16" t="s">
        <v>256</v>
      </c>
      <c r="E82" s="37" t="s">
        <v>254</v>
      </c>
      <c r="F82" s="6"/>
      <c r="G82" s="24">
        <v>32000</v>
      </c>
      <c r="H82" s="24">
        <v>13524.752990000001</v>
      </c>
      <c r="I82" s="24">
        <v>32000</v>
      </c>
      <c r="J82" s="24">
        <v>32000</v>
      </c>
      <c r="K82" s="24">
        <v>32000</v>
      </c>
      <c r="L82" s="24">
        <v>32000</v>
      </c>
    </row>
    <row r="83" spans="3:12" ht="132" x14ac:dyDescent="0.25">
      <c r="C83" s="17" t="s">
        <v>116</v>
      </c>
      <c r="D83" s="19" t="s">
        <v>115</v>
      </c>
      <c r="E83" s="28"/>
      <c r="F83" s="28"/>
      <c r="G83" s="29">
        <f>G84+G86</f>
        <v>39382.5</v>
      </c>
      <c r="H83" s="29">
        <f>H84+H86</f>
        <v>14515.596950000001</v>
      </c>
      <c r="I83" s="29">
        <f t="shared" ref="I83:L83" si="28">I84+I86</f>
        <v>28258.6</v>
      </c>
      <c r="J83" s="29">
        <f t="shared" si="28"/>
        <v>29669.600000000002</v>
      </c>
      <c r="K83" s="29">
        <f t="shared" si="28"/>
        <v>31151</v>
      </c>
      <c r="L83" s="29">
        <f t="shared" si="28"/>
        <v>32706.6</v>
      </c>
    </row>
    <row r="84" spans="3:12" ht="118.8" x14ac:dyDescent="0.25">
      <c r="C84" s="17" t="s">
        <v>118</v>
      </c>
      <c r="D84" s="19" t="s">
        <v>117</v>
      </c>
      <c r="E84" s="6"/>
      <c r="F84" s="6"/>
      <c r="G84" s="24">
        <f>G85</f>
        <v>3000</v>
      </c>
      <c r="H84" s="24">
        <f t="shared" ref="H84:L84" si="29">H85</f>
        <v>946.2373</v>
      </c>
      <c r="I84" s="24">
        <f t="shared" si="29"/>
        <v>2113</v>
      </c>
      <c r="J84" s="24">
        <f t="shared" si="29"/>
        <v>2216.6999999999998</v>
      </c>
      <c r="K84" s="24">
        <f t="shared" si="29"/>
        <v>2325.5</v>
      </c>
      <c r="L84" s="24">
        <f t="shared" si="29"/>
        <v>2439.8000000000002</v>
      </c>
    </row>
    <row r="85" spans="3:12" ht="105.6" x14ac:dyDescent="0.25">
      <c r="C85" s="14" t="s">
        <v>312</v>
      </c>
      <c r="D85" s="15" t="s">
        <v>119</v>
      </c>
      <c r="E85" s="41" t="s">
        <v>313</v>
      </c>
      <c r="F85" s="6"/>
      <c r="G85" s="24">
        <v>3000</v>
      </c>
      <c r="H85" s="24">
        <v>946.2373</v>
      </c>
      <c r="I85" s="24">
        <v>2113</v>
      </c>
      <c r="J85" s="24">
        <v>2216.6999999999998</v>
      </c>
      <c r="K85" s="24">
        <v>2325.5</v>
      </c>
      <c r="L85" s="24">
        <v>2439.8000000000002</v>
      </c>
    </row>
    <row r="86" spans="3:12" ht="118.8" x14ac:dyDescent="0.25">
      <c r="C86" s="17" t="s">
        <v>121</v>
      </c>
      <c r="D86" s="19" t="s">
        <v>120</v>
      </c>
      <c r="E86" s="28"/>
      <c r="F86" s="28"/>
      <c r="G86" s="29">
        <f>G87</f>
        <v>36382.5</v>
      </c>
      <c r="H86" s="29">
        <f t="shared" ref="H86:L86" si="30">H87</f>
        <v>13569.35965</v>
      </c>
      <c r="I86" s="29">
        <f t="shared" si="30"/>
        <v>26145.599999999999</v>
      </c>
      <c r="J86" s="29">
        <f t="shared" si="30"/>
        <v>27452.9</v>
      </c>
      <c r="K86" s="29">
        <f t="shared" si="30"/>
        <v>28825.5</v>
      </c>
      <c r="L86" s="29">
        <f t="shared" si="30"/>
        <v>30266.799999999999</v>
      </c>
    </row>
    <row r="87" spans="3:12" ht="105.6" x14ac:dyDescent="0.25">
      <c r="C87" s="14" t="s">
        <v>314</v>
      </c>
      <c r="D87" s="16" t="s">
        <v>122</v>
      </c>
      <c r="E87" s="41" t="s">
        <v>252</v>
      </c>
      <c r="F87" s="6"/>
      <c r="G87" s="24">
        <v>36382.5</v>
      </c>
      <c r="H87" s="24">
        <v>13569.35965</v>
      </c>
      <c r="I87" s="24">
        <v>26145.599999999999</v>
      </c>
      <c r="J87" s="24">
        <v>27452.9</v>
      </c>
      <c r="K87" s="24">
        <v>28825.5</v>
      </c>
      <c r="L87" s="24">
        <v>30266.799999999999</v>
      </c>
    </row>
    <row r="88" spans="3:12" ht="66" x14ac:dyDescent="0.25">
      <c r="C88" s="17" t="s">
        <v>259</v>
      </c>
      <c r="D88" s="18" t="s">
        <v>258</v>
      </c>
      <c r="E88" s="44"/>
      <c r="F88" s="44"/>
      <c r="G88" s="47">
        <f>G89</f>
        <v>0</v>
      </c>
      <c r="H88" s="47">
        <f t="shared" ref="H88:L88" si="31">H89</f>
        <v>0.73116999999999999</v>
      </c>
      <c r="I88" s="47">
        <f>I89</f>
        <v>0.8</v>
      </c>
      <c r="J88" s="47">
        <f t="shared" si="31"/>
        <v>0.3</v>
      </c>
      <c r="K88" s="47">
        <f t="shared" si="31"/>
        <v>0.3</v>
      </c>
      <c r="L88" s="47">
        <f t="shared" si="31"/>
        <v>0.3</v>
      </c>
    </row>
    <row r="89" spans="3:12" ht="66" x14ac:dyDescent="0.25">
      <c r="C89" s="14" t="s">
        <v>315</v>
      </c>
      <c r="D89" s="16" t="s">
        <v>258</v>
      </c>
      <c r="E89" s="41" t="s">
        <v>271</v>
      </c>
      <c r="F89" s="51"/>
      <c r="G89" s="52">
        <v>0</v>
      </c>
      <c r="H89" s="52">
        <v>0.73116999999999999</v>
      </c>
      <c r="I89" s="52">
        <v>0.8</v>
      </c>
      <c r="J89" s="52">
        <v>0.3</v>
      </c>
      <c r="K89" s="52">
        <v>0.3</v>
      </c>
      <c r="L89" s="52">
        <v>0.3</v>
      </c>
    </row>
    <row r="90" spans="3:12" ht="39.6" x14ac:dyDescent="0.25">
      <c r="C90" s="17" t="s">
        <v>124</v>
      </c>
      <c r="D90" s="18" t="s">
        <v>123</v>
      </c>
      <c r="E90" s="38"/>
      <c r="F90" s="38"/>
      <c r="G90" s="39">
        <f>G91</f>
        <v>300</v>
      </c>
      <c r="H90" s="39">
        <f t="shared" ref="H90:L90" si="32">H91</f>
        <v>156.10294999999999</v>
      </c>
      <c r="I90" s="39">
        <f>I91</f>
        <v>391.5</v>
      </c>
      <c r="J90" s="39">
        <f t="shared" si="32"/>
        <v>497.4</v>
      </c>
      <c r="K90" s="39">
        <f t="shared" si="32"/>
        <v>522.29999999999995</v>
      </c>
      <c r="L90" s="39">
        <f t="shared" si="32"/>
        <v>548.4</v>
      </c>
    </row>
    <row r="91" spans="3:12" ht="66" x14ac:dyDescent="0.25">
      <c r="C91" s="14" t="s">
        <v>126</v>
      </c>
      <c r="D91" s="16" t="s">
        <v>125</v>
      </c>
      <c r="E91" s="58"/>
      <c r="F91" s="58"/>
      <c r="G91" s="40">
        <f>G92</f>
        <v>300</v>
      </c>
      <c r="H91" s="40">
        <f t="shared" ref="H91:L91" si="33">H92</f>
        <v>156.10294999999999</v>
      </c>
      <c r="I91" s="40">
        <f>I92</f>
        <v>391.5</v>
      </c>
      <c r="J91" s="40">
        <f t="shared" si="33"/>
        <v>497.4</v>
      </c>
      <c r="K91" s="40">
        <f t="shared" si="33"/>
        <v>522.29999999999995</v>
      </c>
      <c r="L91" s="40">
        <f t="shared" si="33"/>
        <v>548.4</v>
      </c>
    </row>
    <row r="92" spans="3:12" ht="66" x14ac:dyDescent="0.25">
      <c r="C92" s="14" t="s">
        <v>260</v>
      </c>
      <c r="D92" s="16" t="s">
        <v>127</v>
      </c>
      <c r="E92" s="58" t="s">
        <v>252</v>
      </c>
      <c r="F92" s="58"/>
      <c r="G92" s="40">
        <v>300</v>
      </c>
      <c r="H92" s="40">
        <v>156.10294999999999</v>
      </c>
      <c r="I92" s="40">
        <v>391.5</v>
      </c>
      <c r="J92" s="40">
        <v>497.4</v>
      </c>
      <c r="K92" s="40">
        <v>522.29999999999995</v>
      </c>
      <c r="L92" s="40">
        <v>548.4</v>
      </c>
    </row>
    <row r="93" spans="3:12" ht="116.25" customHeight="1" x14ac:dyDescent="0.25">
      <c r="C93" s="17" t="s">
        <v>262</v>
      </c>
      <c r="D93" s="18" t="s">
        <v>261</v>
      </c>
      <c r="E93" s="38"/>
      <c r="F93" s="38"/>
      <c r="G93" s="39">
        <f>G94</f>
        <v>320</v>
      </c>
      <c r="H93" s="39">
        <f t="shared" ref="H93:L93" si="34">H94</f>
        <v>307.63301999999999</v>
      </c>
      <c r="I93" s="39">
        <f t="shared" si="34"/>
        <v>500</v>
      </c>
      <c r="J93" s="39">
        <f t="shared" si="34"/>
        <v>110.8</v>
      </c>
      <c r="K93" s="39">
        <f t="shared" si="34"/>
        <v>116.3</v>
      </c>
      <c r="L93" s="39">
        <f t="shared" si="34"/>
        <v>122.2</v>
      </c>
    </row>
    <row r="94" spans="3:12" ht="116.25" customHeight="1" x14ac:dyDescent="0.25">
      <c r="C94" s="17" t="s">
        <v>317</v>
      </c>
      <c r="D94" s="16" t="s">
        <v>316</v>
      </c>
      <c r="E94" s="38"/>
      <c r="F94" s="38"/>
      <c r="G94" s="39">
        <f>G95</f>
        <v>320</v>
      </c>
      <c r="H94" s="39">
        <f t="shared" ref="H94:L94" si="35">H95</f>
        <v>307.63301999999999</v>
      </c>
      <c r="I94" s="39">
        <f t="shared" si="35"/>
        <v>500</v>
      </c>
      <c r="J94" s="39">
        <f t="shared" si="35"/>
        <v>110.8</v>
      </c>
      <c r="K94" s="39">
        <f t="shared" si="35"/>
        <v>116.3</v>
      </c>
      <c r="L94" s="39">
        <f t="shared" si="35"/>
        <v>122.2</v>
      </c>
    </row>
    <row r="95" spans="3:12" ht="99.75" customHeight="1" x14ac:dyDescent="0.25">
      <c r="C95" s="64" t="s">
        <v>264</v>
      </c>
      <c r="D95" s="16" t="s">
        <v>263</v>
      </c>
      <c r="E95" s="58" t="s">
        <v>252</v>
      </c>
      <c r="F95" s="58"/>
      <c r="G95" s="40">
        <v>320</v>
      </c>
      <c r="H95" s="40">
        <v>307.63301999999999</v>
      </c>
      <c r="I95" s="40">
        <v>500</v>
      </c>
      <c r="J95" s="40">
        <v>110.8</v>
      </c>
      <c r="K95" s="40">
        <v>116.3</v>
      </c>
      <c r="L95" s="40">
        <v>122.2</v>
      </c>
    </row>
    <row r="96" spans="3:12" ht="26.4" x14ac:dyDescent="0.25">
      <c r="C96" s="12" t="s">
        <v>129</v>
      </c>
      <c r="D96" s="13" t="s">
        <v>128</v>
      </c>
      <c r="E96" s="6"/>
      <c r="F96" s="6"/>
      <c r="G96" s="25">
        <f>G97+G104+G112</f>
        <v>617685</v>
      </c>
      <c r="H96" s="25">
        <f t="shared" ref="H96:L96" si="36">H97+H104+H112</f>
        <v>244993.97975</v>
      </c>
      <c r="I96" s="25">
        <f t="shared" si="36"/>
        <v>548363.9</v>
      </c>
      <c r="J96" s="25">
        <f t="shared" si="36"/>
        <v>588466.9</v>
      </c>
      <c r="K96" s="25">
        <f t="shared" si="36"/>
        <v>622677.4</v>
      </c>
      <c r="L96" s="25">
        <f t="shared" si="36"/>
        <v>660961.1</v>
      </c>
    </row>
    <row r="97" spans="3:12" ht="26.4" x14ac:dyDescent="0.25">
      <c r="C97" s="17" t="s">
        <v>131</v>
      </c>
      <c r="D97" s="18" t="s">
        <v>130</v>
      </c>
      <c r="E97" s="6"/>
      <c r="F97" s="6"/>
      <c r="G97" s="24">
        <f>G98+G99+G100+G101+G102+G103</f>
        <v>277815</v>
      </c>
      <c r="H97" s="24">
        <f t="shared" ref="H97:L97" si="37">H98+H99+H100+H101+H102+H103</f>
        <v>19830.932339999999</v>
      </c>
      <c r="I97" s="24">
        <f t="shared" si="37"/>
        <v>39661.9</v>
      </c>
      <c r="J97" s="24">
        <f t="shared" si="37"/>
        <v>39661.9</v>
      </c>
      <c r="K97" s="24">
        <f t="shared" si="37"/>
        <v>41367.4</v>
      </c>
      <c r="L97" s="24">
        <f t="shared" si="37"/>
        <v>43146.100000000006</v>
      </c>
    </row>
    <row r="98" spans="3:12" ht="39.6" x14ac:dyDescent="0.25">
      <c r="C98" s="14" t="s">
        <v>133</v>
      </c>
      <c r="D98" s="16" t="s">
        <v>132</v>
      </c>
      <c r="E98" s="56" t="s">
        <v>318</v>
      </c>
      <c r="F98" s="6"/>
      <c r="G98" s="24">
        <v>42655</v>
      </c>
      <c r="H98" s="24">
        <v>6096.4372400000002</v>
      </c>
      <c r="I98" s="24">
        <v>12192.9</v>
      </c>
      <c r="J98" s="24">
        <v>12192.9</v>
      </c>
      <c r="K98" s="24">
        <v>12717.2</v>
      </c>
      <c r="L98" s="24">
        <v>13264</v>
      </c>
    </row>
    <row r="99" spans="3:12" ht="39.6" x14ac:dyDescent="0.25">
      <c r="C99" s="14" t="s">
        <v>135</v>
      </c>
      <c r="D99" s="16" t="s">
        <v>134</v>
      </c>
      <c r="E99" s="56" t="s">
        <v>318</v>
      </c>
      <c r="F99" s="6"/>
      <c r="G99" s="24">
        <v>0</v>
      </c>
      <c r="H99" s="24">
        <v>28.150670000000002</v>
      </c>
      <c r="I99" s="24">
        <v>56.3</v>
      </c>
      <c r="J99" s="24">
        <v>56.3</v>
      </c>
      <c r="K99" s="24">
        <v>58.7</v>
      </c>
      <c r="L99" s="24">
        <v>61.3</v>
      </c>
    </row>
    <row r="100" spans="3:12" ht="26.4" x14ac:dyDescent="0.25">
      <c r="C100" s="14" t="s">
        <v>137</v>
      </c>
      <c r="D100" s="16" t="s">
        <v>136</v>
      </c>
      <c r="E100" s="56" t="s">
        <v>318</v>
      </c>
      <c r="F100" s="6"/>
      <c r="G100" s="24">
        <v>12320</v>
      </c>
      <c r="H100" s="24">
        <v>3768.5455999999999</v>
      </c>
      <c r="I100" s="24">
        <v>7537.1</v>
      </c>
      <c r="J100" s="24">
        <v>7537.1</v>
      </c>
      <c r="K100" s="24">
        <v>7861.2</v>
      </c>
      <c r="L100" s="24">
        <v>8199.2000000000007</v>
      </c>
    </row>
    <row r="101" spans="3:12" ht="26.4" x14ac:dyDescent="0.25">
      <c r="C101" s="14" t="s">
        <v>139</v>
      </c>
      <c r="D101" s="16" t="s">
        <v>138</v>
      </c>
      <c r="E101" s="56" t="s">
        <v>318</v>
      </c>
      <c r="F101" s="6"/>
      <c r="G101" s="24">
        <v>38640</v>
      </c>
      <c r="H101" s="6">
        <v>7983.10772</v>
      </c>
      <c r="I101" s="24">
        <v>15966.2</v>
      </c>
      <c r="J101" s="24">
        <v>15966.2</v>
      </c>
      <c r="K101" s="24">
        <v>16652.8</v>
      </c>
      <c r="L101" s="24">
        <v>17368.8</v>
      </c>
    </row>
    <row r="102" spans="3:12" ht="26.4" x14ac:dyDescent="0.25">
      <c r="C102" s="14" t="s">
        <v>141</v>
      </c>
      <c r="D102" s="16" t="s">
        <v>140</v>
      </c>
      <c r="E102" s="56" t="s">
        <v>318</v>
      </c>
      <c r="F102" s="6"/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</row>
    <row r="103" spans="3:12" ht="52.8" x14ac:dyDescent="0.25">
      <c r="C103" s="14" t="s">
        <v>143</v>
      </c>
      <c r="D103" s="16" t="s">
        <v>142</v>
      </c>
      <c r="E103" s="56" t="s">
        <v>318</v>
      </c>
      <c r="F103" s="6"/>
      <c r="G103" s="24">
        <v>184200</v>
      </c>
      <c r="H103" s="24">
        <v>1954.69111</v>
      </c>
      <c r="I103" s="24">
        <v>3909.4</v>
      </c>
      <c r="J103" s="24">
        <v>3909.4</v>
      </c>
      <c r="K103" s="24">
        <v>4077.5</v>
      </c>
      <c r="L103" s="24">
        <v>4252.8</v>
      </c>
    </row>
    <row r="104" spans="3:12" ht="26.4" x14ac:dyDescent="0.25">
      <c r="C104" s="17" t="s">
        <v>145</v>
      </c>
      <c r="D104" s="18" t="s">
        <v>144</v>
      </c>
      <c r="E104" s="28"/>
      <c r="F104" s="28"/>
      <c r="G104" s="29">
        <f>G105+G107+G108+G110</f>
        <v>29870</v>
      </c>
      <c r="H104" s="29">
        <f>H105+H107+H108+H110</f>
        <v>11695.615540000001</v>
      </c>
      <c r="I104" s="29">
        <f t="shared" ref="I104:L104" si="38">I105+I107+I108+I110</f>
        <v>28702</v>
      </c>
      <c r="J104" s="29">
        <f t="shared" si="38"/>
        <v>29305</v>
      </c>
      <c r="K104" s="29">
        <f t="shared" si="38"/>
        <v>30310</v>
      </c>
      <c r="L104" s="29">
        <f t="shared" si="38"/>
        <v>31315</v>
      </c>
    </row>
    <row r="105" spans="3:12" ht="66" x14ac:dyDescent="0.25">
      <c r="C105" s="17" t="s">
        <v>147</v>
      </c>
      <c r="D105" s="18" t="s">
        <v>146</v>
      </c>
      <c r="E105" s="6"/>
      <c r="F105" s="6"/>
      <c r="G105" s="24">
        <f>G106</f>
        <v>0</v>
      </c>
      <c r="H105" s="24">
        <f t="shared" ref="H105:L105" si="39">H106</f>
        <v>40.975000000000001</v>
      </c>
      <c r="I105" s="24">
        <f t="shared" si="39"/>
        <v>5000</v>
      </c>
      <c r="J105" s="24">
        <f t="shared" si="39"/>
        <v>7000</v>
      </c>
      <c r="K105" s="24">
        <f t="shared" si="39"/>
        <v>8000</v>
      </c>
      <c r="L105" s="24">
        <f t="shared" si="39"/>
        <v>9000</v>
      </c>
    </row>
    <row r="106" spans="3:12" ht="79.2" x14ac:dyDescent="0.25">
      <c r="C106" s="14" t="s">
        <v>319</v>
      </c>
      <c r="D106" s="16" t="s">
        <v>148</v>
      </c>
      <c r="E106" s="41" t="s">
        <v>292</v>
      </c>
      <c r="F106" s="6"/>
      <c r="G106" s="24">
        <v>0</v>
      </c>
      <c r="H106" s="24">
        <v>40.975000000000001</v>
      </c>
      <c r="I106" s="24">
        <v>5000</v>
      </c>
      <c r="J106" s="24">
        <v>7000</v>
      </c>
      <c r="K106" s="24">
        <v>8000</v>
      </c>
      <c r="L106" s="24">
        <v>9000</v>
      </c>
    </row>
    <row r="107" spans="3:12" ht="39.6" x14ac:dyDescent="0.25">
      <c r="C107" s="14" t="s">
        <v>150</v>
      </c>
      <c r="D107" s="16" t="s">
        <v>149</v>
      </c>
      <c r="E107" s="41" t="s">
        <v>284</v>
      </c>
      <c r="F107" s="6"/>
      <c r="G107" s="24">
        <v>23870</v>
      </c>
      <c r="H107" s="24">
        <v>10152.45782</v>
      </c>
      <c r="I107" s="24">
        <v>21902</v>
      </c>
      <c r="J107" s="24">
        <v>21905</v>
      </c>
      <c r="K107" s="24">
        <v>21910</v>
      </c>
      <c r="L107" s="24">
        <v>21915</v>
      </c>
    </row>
    <row r="108" spans="3:12" ht="79.2" x14ac:dyDescent="0.25">
      <c r="C108" s="17" t="s">
        <v>152</v>
      </c>
      <c r="D108" s="18" t="s">
        <v>151</v>
      </c>
      <c r="E108" s="6"/>
      <c r="F108" s="6"/>
      <c r="G108" s="24">
        <f>G109</f>
        <v>0</v>
      </c>
      <c r="H108" s="24">
        <f t="shared" ref="H108:L108" si="40">H109</f>
        <v>75</v>
      </c>
      <c r="I108" s="24">
        <f t="shared" si="40"/>
        <v>100</v>
      </c>
      <c r="J108" s="24">
        <f t="shared" si="40"/>
        <v>100</v>
      </c>
      <c r="K108" s="24">
        <f t="shared" si="40"/>
        <v>100</v>
      </c>
      <c r="L108" s="24">
        <f t="shared" si="40"/>
        <v>100</v>
      </c>
    </row>
    <row r="109" spans="3:12" ht="92.4" x14ac:dyDescent="0.25">
      <c r="C109" s="14" t="s">
        <v>320</v>
      </c>
      <c r="D109" s="16" t="s">
        <v>153</v>
      </c>
      <c r="E109" s="41" t="s">
        <v>292</v>
      </c>
      <c r="F109" s="6"/>
      <c r="G109" s="24">
        <v>0</v>
      </c>
      <c r="H109" s="24">
        <v>75</v>
      </c>
      <c r="I109" s="24">
        <v>100</v>
      </c>
      <c r="J109" s="24">
        <v>100</v>
      </c>
      <c r="K109" s="24">
        <v>100</v>
      </c>
      <c r="L109" s="24">
        <v>100</v>
      </c>
    </row>
    <row r="110" spans="3:12" ht="26.4" x14ac:dyDescent="0.25">
      <c r="C110" s="14" t="s">
        <v>155</v>
      </c>
      <c r="D110" s="16" t="s">
        <v>154</v>
      </c>
      <c r="E110" s="6"/>
      <c r="F110" s="6"/>
      <c r="G110" s="24">
        <f>G111</f>
        <v>6000</v>
      </c>
      <c r="H110" s="24">
        <f t="shared" ref="H110:L110" si="41">H111</f>
        <v>1427.18272</v>
      </c>
      <c r="I110" s="24">
        <f t="shared" si="41"/>
        <v>1700</v>
      </c>
      <c r="J110" s="24">
        <f t="shared" si="41"/>
        <v>300</v>
      </c>
      <c r="K110" s="24">
        <f t="shared" si="41"/>
        <v>300</v>
      </c>
      <c r="L110" s="24">
        <f t="shared" si="41"/>
        <v>300</v>
      </c>
    </row>
    <row r="111" spans="3:12" ht="39.6" x14ac:dyDescent="0.25">
      <c r="C111" s="14" t="s">
        <v>321</v>
      </c>
      <c r="D111" s="16" t="s">
        <v>156</v>
      </c>
      <c r="E111" s="41" t="s">
        <v>292</v>
      </c>
      <c r="F111" s="6"/>
      <c r="G111" s="24">
        <v>6000</v>
      </c>
      <c r="H111" s="24">
        <v>1427.18272</v>
      </c>
      <c r="I111" s="24">
        <v>1700</v>
      </c>
      <c r="J111" s="24">
        <v>300</v>
      </c>
      <c r="K111" s="24">
        <v>300</v>
      </c>
      <c r="L111" s="24">
        <v>300</v>
      </c>
    </row>
    <row r="112" spans="3:12" ht="26.4" x14ac:dyDescent="0.25">
      <c r="C112" s="14" t="s">
        <v>158</v>
      </c>
      <c r="D112" s="16" t="s">
        <v>157</v>
      </c>
      <c r="E112" s="6"/>
      <c r="F112" s="6"/>
      <c r="G112" s="24">
        <f>G113</f>
        <v>310000</v>
      </c>
      <c r="H112" s="24">
        <f t="shared" ref="H112:L112" si="42">H113</f>
        <v>213467.43187</v>
      </c>
      <c r="I112" s="24">
        <f t="shared" si="42"/>
        <v>480000</v>
      </c>
      <c r="J112" s="24">
        <f t="shared" si="42"/>
        <v>519500</v>
      </c>
      <c r="K112" s="24">
        <f t="shared" si="42"/>
        <v>551000</v>
      </c>
      <c r="L112" s="24">
        <f t="shared" si="42"/>
        <v>586500</v>
      </c>
    </row>
    <row r="113" spans="3:15" ht="39.6" x14ac:dyDescent="0.25">
      <c r="C113" s="17" t="s">
        <v>160</v>
      </c>
      <c r="D113" s="18" t="s">
        <v>159</v>
      </c>
      <c r="E113" s="6"/>
      <c r="F113" s="6"/>
      <c r="G113" s="24">
        <f>G114+G115+G116</f>
        <v>310000</v>
      </c>
      <c r="H113" s="24">
        <f t="shared" ref="H113:L113" si="43">H114+H115+H116</f>
        <v>213467.43187</v>
      </c>
      <c r="I113" s="24">
        <f t="shared" si="43"/>
        <v>480000</v>
      </c>
      <c r="J113" s="24">
        <f t="shared" si="43"/>
        <v>519500</v>
      </c>
      <c r="K113" s="24">
        <f t="shared" si="43"/>
        <v>551000</v>
      </c>
      <c r="L113" s="24">
        <f t="shared" si="43"/>
        <v>586500</v>
      </c>
    </row>
    <row r="114" spans="3:15" ht="66" x14ac:dyDescent="0.25">
      <c r="C114" s="14" t="s">
        <v>322</v>
      </c>
      <c r="D114" s="16" t="s">
        <v>161</v>
      </c>
      <c r="E114" s="41" t="s">
        <v>292</v>
      </c>
      <c r="F114" s="6"/>
      <c r="G114" s="24">
        <v>120000</v>
      </c>
      <c r="H114" s="24">
        <v>52670.570939999998</v>
      </c>
      <c r="I114" s="24">
        <v>150000</v>
      </c>
      <c r="J114" s="24">
        <v>170000</v>
      </c>
      <c r="K114" s="24">
        <v>180000</v>
      </c>
      <c r="L114" s="24">
        <v>200000</v>
      </c>
    </row>
    <row r="115" spans="3:15" ht="52.8" x14ac:dyDescent="0.25">
      <c r="C115" s="14" t="s">
        <v>323</v>
      </c>
      <c r="D115" s="16" t="s">
        <v>162</v>
      </c>
      <c r="E115" s="41" t="s">
        <v>292</v>
      </c>
      <c r="F115" s="6"/>
      <c r="G115" s="24">
        <v>180000</v>
      </c>
      <c r="H115" s="24">
        <v>155067.92702</v>
      </c>
      <c r="I115" s="24">
        <v>315000</v>
      </c>
      <c r="J115" s="24">
        <v>334000</v>
      </c>
      <c r="K115" s="24">
        <v>355000</v>
      </c>
      <c r="L115" s="24">
        <v>370000</v>
      </c>
    </row>
    <row r="116" spans="3:15" ht="66" x14ac:dyDescent="0.25">
      <c r="C116" s="14" t="s">
        <v>324</v>
      </c>
      <c r="D116" s="16" t="s">
        <v>163</v>
      </c>
      <c r="E116" s="41" t="s">
        <v>292</v>
      </c>
      <c r="F116" s="6"/>
      <c r="G116" s="24">
        <v>10000</v>
      </c>
      <c r="H116" s="24">
        <v>5728.9339099999997</v>
      </c>
      <c r="I116" s="24">
        <v>15000</v>
      </c>
      <c r="J116" s="24">
        <v>15500</v>
      </c>
      <c r="K116" s="24">
        <v>16000</v>
      </c>
      <c r="L116" s="24">
        <v>16500</v>
      </c>
    </row>
    <row r="117" spans="3:15" ht="39.6" x14ac:dyDescent="0.25">
      <c r="C117" s="12" t="s">
        <v>165</v>
      </c>
      <c r="D117" s="13" t="s">
        <v>164</v>
      </c>
      <c r="E117" s="26"/>
      <c r="F117" s="26"/>
      <c r="G117" s="25">
        <f>G118+G125</f>
        <v>122253</v>
      </c>
      <c r="H117" s="25">
        <f t="shared" ref="H117:L117" si="44">H118+H125</f>
        <v>51974.082560000003</v>
      </c>
      <c r="I117" s="25">
        <f t="shared" si="44"/>
        <v>114870.1</v>
      </c>
      <c r="J117" s="25">
        <f t="shared" si="44"/>
        <v>93685.9</v>
      </c>
      <c r="K117" s="25">
        <f t="shared" si="44"/>
        <v>93844</v>
      </c>
      <c r="L117" s="25">
        <f t="shared" si="44"/>
        <v>93901.099999999991</v>
      </c>
    </row>
    <row r="118" spans="3:15" ht="26.4" x14ac:dyDescent="0.25">
      <c r="C118" s="14" t="s">
        <v>167</v>
      </c>
      <c r="D118" s="16" t="s">
        <v>166</v>
      </c>
      <c r="E118" s="6"/>
      <c r="F118" s="6"/>
      <c r="G118" s="24">
        <f>G119+G120+G121+G123</f>
        <v>96488</v>
      </c>
      <c r="H118" s="24">
        <f t="shared" ref="H118:L118" si="45">H119+H120+H121+H123</f>
        <v>32235.612860000001</v>
      </c>
      <c r="I118" s="24">
        <f>I119+I120+I121+I123</f>
        <v>74029.8</v>
      </c>
      <c r="J118" s="24">
        <f t="shared" si="45"/>
        <v>71526.7</v>
      </c>
      <c r="K118" s="24">
        <f t="shared" si="45"/>
        <v>71600.2</v>
      </c>
      <c r="L118" s="24">
        <f t="shared" si="45"/>
        <v>71663.199999999997</v>
      </c>
      <c r="N118" s="36"/>
    </row>
    <row r="119" spans="3:15" ht="79.2" x14ac:dyDescent="0.25">
      <c r="C119" s="17" t="s">
        <v>327</v>
      </c>
      <c r="D119" s="18" t="s">
        <v>325</v>
      </c>
      <c r="E119" s="50" t="s">
        <v>284</v>
      </c>
      <c r="F119" s="28"/>
      <c r="G119" s="29">
        <v>0</v>
      </c>
      <c r="H119" s="29">
        <v>0.1</v>
      </c>
      <c r="I119" s="29">
        <v>0</v>
      </c>
      <c r="J119" s="29">
        <v>0</v>
      </c>
      <c r="K119" s="29">
        <v>0</v>
      </c>
      <c r="L119" s="29">
        <v>0</v>
      </c>
    </row>
    <row r="120" spans="3:15" ht="39.6" x14ac:dyDescent="0.25">
      <c r="C120" s="17" t="s">
        <v>328</v>
      </c>
      <c r="D120" s="18" t="s">
        <v>326</v>
      </c>
      <c r="E120" s="43" t="s">
        <v>290</v>
      </c>
      <c r="F120" s="28"/>
      <c r="G120" s="29">
        <v>50</v>
      </c>
      <c r="H120" s="29">
        <v>50.674999999999997</v>
      </c>
      <c r="I120" s="29">
        <v>0</v>
      </c>
      <c r="J120" s="29">
        <v>0</v>
      </c>
      <c r="K120" s="29">
        <v>0</v>
      </c>
      <c r="L120" s="29">
        <v>0</v>
      </c>
    </row>
    <row r="121" spans="3:15" ht="39.6" x14ac:dyDescent="0.25">
      <c r="C121" s="17" t="s">
        <v>331</v>
      </c>
      <c r="D121" s="18" t="s">
        <v>329</v>
      </c>
      <c r="E121" s="43"/>
      <c r="F121" s="28"/>
      <c r="G121" s="29">
        <f>G122</f>
        <v>500</v>
      </c>
      <c r="H121" s="29">
        <f t="shared" ref="H121:L121" si="46">H122</f>
        <v>717.6</v>
      </c>
      <c r="I121" s="29">
        <f t="shared" si="46"/>
        <v>1200</v>
      </c>
      <c r="J121" s="29">
        <f t="shared" si="46"/>
        <v>1200</v>
      </c>
      <c r="K121" s="29">
        <f t="shared" si="46"/>
        <v>1200</v>
      </c>
      <c r="L121" s="29">
        <f t="shared" si="46"/>
        <v>1200</v>
      </c>
    </row>
    <row r="122" spans="3:15" ht="132" x14ac:dyDescent="0.25">
      <c r="C122" s="14" t="s">
        <v>332</v>
      </c>
      <c r="D122" s="16" t="s">
        <v>330</v>
      </c>
      <c r="E122" s="41" t="s">
        <v>292</v>
      </c>
      <c r="F122" s="6"/>
      <c r="G122" s="24">
        <v>500</v>
      </c>
      <c r="H122" s="24">
        <v>717.6</v>
      </c>
      <c r="I122" s="24">
        <v>1200</v>
      </c>
      <c r="J122" s="24">
        <v>1200</v>
      </c>
      <c r="K122" s="24">
        <v>1200</v>
      </c>
      <c r="L122" s="24">
        <v>1200</v>
      </c>
    </row>
    <row r="123" spans="3:15" ht="26.4" x14ac:dyDescent="0.25">
      <c r="C123" s="17" t="s">
        <v>169</v>
      </c>
      <c r="D123" s="18" t="s">
        <v>168</v>
      </c>
      <c r="E123" s="5"/>
      <c r="F123" s="6"/>
      <c r="G123" s="24">
        <f>G124</f>
        <v>95938</v>
      </c>
      <c r="H123" s="24">
        <f t="shared" ref="H123:L123" si="47">H124</f>
        <v>31467.237860000001</v>
      </c>
      <c r="I123" s="24">
        <v>72829.8</v>
      </c>
      <c r="J123" s="24">
        <f t="shared" si="47"/>
        <v>70326.7</v>
      </c>
      <c r="K123" s="24">
        <f t="shared" si="47"/>
        <v>70400.2</v>
      </c>
      <c r="L123" s="24">
        <f t="shared" si="47"/>
        <v>70463.199999999997</v>
      </c>
      <c r="O123" s="36"/>
    </row>
    <row r="124" spans="3:15" ht="171.6" x14ac:dyDescent="0.25">
      <c r="C124" s="14" t="s">
        <v>171</v>
      </c>
      <c r="D124" s="16" t="s">
        <v>170</v>
      </c>
      <c r="E124" s="41" t="s">
        <v>333</v>
      </c>
      <c r="F124" s="6"/>
      <c r="G124" s="24">
        <v>95938</v>
      </c>
      <c r="H124" s="24">
        <v>31467.237860000001</v>
      </c>
      <c r="I124" s="24">
        <v>69636.200000000012</v>
      </c>
      <c r="J124" s="24">
        <v>70326.7</v>
      </c>
      <c r="K124" s="24">
        <v>70400.2</v>
      </c>
      <c r="L124" s="24">
        <v>70463.199999999997</v>
      </c>
    </row>
    <row r="125" spans="3:15" ht="26.4" x14ac:dyDescent="0.25">
      <c r="C125" s="14" t="s">
        <v>173</v>
      </c>
      <c r="D125" s="16" t="s">
        <v>172</v>
      </c>
      <c r="E125" s="6"/>
      <c r="F125" s="6"/>
      <c r="G125" s="24">
        <f>G126+G128</f>
        <v>25765</v>
      </c>
      <c r="H125" s="24">
        <f t="shared" ref="H125:L125" si="48">H126+H128</f>
        <v>19738.469700000001</v>
      </c>
      <c r="I125" s="24">
        <f>I126+I128</f>
        <v>40840.300000000003</v>
      </c>
      <c r="J125" s="24">
        <f t="shared" si="48"/>
        <v>22159.200000000001</v>
      </c>
      <c r="K125" s="24">
        <f t="shared" si="48"/>
        <v>22243.8</v>
      </c>
      <c r="L125" s="24">
        <f t="shared" si="48"/>
        <v>22237.899999999998</v>
      </c>
    </row>
    <row r="126" spans="3:15" ht="39.6" x14ac:dyDescent="0.25">
      <c r="C126" s="17" t="s">
        <v>375</v>
      </c>
      <c r="D126" s="18" t="s">
        <v>334</v>
      </c>
      <c r="E126" s="28"/>
      <c r="F126" s="28"/>
      <c r="G126" s="29">
        <f>G127</f>
        <v>0</v>
      </c>
      <c r="H126" s="29">
        <f t="shared" ref="H126:L126" si="49">H127</f>
        <v>577.58230000000003</v>
      </c>
      <c r="I126" s="29">
        <f t="shared" si="49"/>
        <v>1290.5</v>
      </c>
      <c r="J126" s="29">
        <f t="shared" si="49"/>
        <v>1356.8</v>
      </c>
      <c r="K126" s="29">
        <f t="shared" si="49"/>
        <v>1356.6</v>
      </c>
      <c r="L126" s="29">
        <f t="shared" si="49"/>
        <v>1345.8</v>
      </c>
      <c r="O126" s="36"/>
    </row>
    <row r="127" spans="3:15" ht="52.8" x14ac:dyDescent="0.25">
      <c r="C127" s="14" t="s">
        <v>376</v>
      </c>
      <c r="D127" s="16" t="s">
        <v>335</v>
      </c>
      <c r="E127" s="20" t="s">
        <v>336</v>
      </c>
      <c r="F127" s="6"/>
      <c r="G127" s="24">
        <v>0</v>
      </c>
      <c r="H127" s="24">
        <v>577.58230000000003</v>
      </c>
      <c r="I127" s="24">
        <v>1290.5</v>
      </c>
      <c r="J127" s="24">
        <v>1356.8</v>
      </c>
      <c r="K127" s="24">
        <v>1356.6</v>
      </c>
      <c r="L127" s="24">
        <v>1345.8</v>
      </c>
    </row>
    <row r="128" spans="3:15" ht="26.4" x14ac:dyDescent="0.25">
      <c r="C128" s="17" t="s">
        <v>175</v>
      </c>
      <c r="D128" s="18" t="s">
        <v>174</v>
      </c>
      <c r="E128" s="6"/>
      <c r="F128" s="6"/>
      <c r="G128" s="24">
        <f t="shared" ref="G128:H128" si="50">G129</f>
        <v>25765</v>
      </c>
      <c r="H128" s="24">
        <f t="shared" si="50"/>
        <v>19160.8874</v>
      </c>
      <c r="I128" s="24">
        <v>39549.800000000003</v>
      </c>
      <c r="J128" s="24">
        <f t="shared" ref="J128:L128" si="51">J129</f>
        <v>20802.400000000001</v>
      </c>
      <c r="K128" s="24">
        <f t="shared" si="51"/>
        <v>20887.2</v>
      </c>
      <c r="L128" s="24">
        <f t="shared" si="51"/>
        <v>20892.099999999999</v>
      </c>
    </row>
    <row r="129" spans="3:13" ht="409.6" x14ac:dyDescent="0.25">
      <c r="C129" s="14" t="s">
        <v>177</v>
      </c>
      <c r="D129" s="16" t="s">
        <v>176</v>
      </c>
      <c r="E129" s="5" t="s">
        <v>337</v>
      </c>
      <c r="F129" s="6"/>
      <c r="G129" s="57">
        <v>25765</v>
      </c>
      <c r="H129" s="57">
        <v>19160.8874</v>
      </c>
      <c r="I129" s="57">
        <f>28115.3+12725</f>
        <v>40840.300000000003</v>
      </c>
      <c r="J129" s="57">
        <v>20802.400000000001</v>
      </c>
      <c r="K129" s="57">
        <v>20887.2</v>
      </c>
      <c r="L129" s="57">
        <v>20892.099999999999</v>
      </c>
    </row>
    <row r="130" spans="3:13" ht="26.4" x14ac:dyDescent="0.25">
      <c r="C130" s="12" t="s">
        <v>179</v>
      </c>
      <c r="D130" s="13" t="s">
        <v>178</v>
      </c>
      <c r="E130" s="6"/>
      <c r="F130" s="6"/>
      <c r="G130" s="24">
        <f>G131+G136</f>
        <v>8700</v>
      </c>
      <c r="H130" s="24">
        <f t="shared" ref="H130:L130" si="52">H131+H136</f>
        <v>2150.3634199999997</v>
      </c>
      <c r="I130" s="24">
        <f t="shared" si="52"/>
        <v>16765.400000000001</v>
      </c>
      <c r="J130" s="24">
        <f t="shared" si="52"/>
        <v>29840.400000000001</v>
      </c>
      <c r="K130" s="24">
        <f t="shared" si="52"/>
        <v>4386.6000000000004</v>
      </c>
      <c r="L130" s="24">
        <f t="shared" si="52"/>
        <v>113.3</v>
      </c>
    </row>
    <row r="131" spans="3:13" ht="105.6" x14ac:dyDescent="0.25">
      <c r="C131" s="14" t="s">
        <v>181</v>
      </c>
      <c r="D131" s="15" t="s">
        <v>180</v>
      </c>
      <c r="E131" s="6"/>
      <c r="F131" s="6"/>
      <c r="G131" s="24">
        <f t="shared" ref="G131:L131" si="53">G132+G133</f>
        <v>8200</v>
      </c>
      <c r="H131" s="24">
        <f t="shared" si="53"/>
        <v>1926.8981099999999</v>
      </c>
      <c r="I131" s="24">
        <f t="shared" si="53"/>
        <v>16541.900000000001</v>
      </c>
      <c r="J131" s="24">
        <f t="shared" si="53"/>
        <v>14296.4</v>
      </c>
      <c r="K131" s="24">
        <f t="shared" si="53"/>
        <v>4386.6000000000004</v>
      </c>
      <c r="L131" s="24">
        <f t="shared" si="53"/>
        <v>113.3</v>
      </c>
    </row>
    <row r="132" spans="3:13" ht="145.19999999999999" x14ac:dyDescent="0.25">
      <c r="C132" s="14" t="s">
        <v>339</v>
      </c>
      <c r="D132" s="15" t="s">
        <v>338</v>
      </c>
      <c r="E132" s="6"/>
      <c r="F132" s="6"/>
      <c r="G132" s="24">
        <f>G135</f>
        <v>8100</v>
      </c>
      <c r="H132" s="24">
        <f t="shared" ref="H132:L132" si="54">H135</f>
        <v>1858.8435099999999</v>
      </c>
      <c r="I132" s="24">
        <f t="shared" si="54"/>
        <v>16400</v>
      </c>
      <c r="J132" s="24">
        <f t="shared" si="54"/>
        <v>14183.1</v>
      </c>
      <c r="K132" s="24">
        <f t="shared" si="54"/>
        <v>4273.3</v>
      </c>
      <c r="L132" s="24">
        <f t="shared" si="54"/>
        <v>0</v>
      </c>
    </row>
    <row r="133" spans="3:13" ht="145.19999999999999" x14ac:dyDescent="0.25">
      <c r="C133" s="17" t="s">
        <v>377</v>
      </c>
      <c r="D133" s="15" t="s">
        <v>182</v>
      </c>
      <c r="E133" s="6"/>
      <c r="F133" s="6"/>
      <c r="G133" s="24">
        <f>G134</f>
        <v>100</v>
      </c>
      <c r="H133" s="24">
        <f t="shared" ref="H133:L133" si="55">H134</f>
        <v>68.054599999999994</v>
      </c>
      <c r="I133" s="24">
        <f t="shared" si="55"/>
        <v>141.9</v>
      </c>
      <c r="J133" s="24">
        <f t="shared" si="55"/>
        <v>113.3</v>
      </c>
      <c r="K133" s="24">
        <f t="shared" si="55"/>
        <v>113.3</v>
      </c>
      <c r="L133" s="24">
        <f t="shared" si="55"/>
        <v>113.3</v>
      </c>
    </row>
    <row r="134" spans="3:13" ht="132" x14ac:dyDescent="0.25">
      <c r="C134" s="17" t="s">
        <v>378</v>
      </c>
      <c r="D134" s="15" t="s">
        <v>341</v>
      </c>
      <c r="E134" s="6"/>
      <c r="F134" s="6"/>
      <c r="G134" s="24">
        <v>100</v>
      </c>
      <c r="H134" s="24">
        <v>68.054599999999994</v>
      </c>
      <c r="I134" s="24">
        <v>141.9</v>
      </c>
      <c r="J134" s="24">
        <v>113.3</v>
      </c>
      <c r="K134" s="24">
        <v>113.3</v>
      </c>
      <c r="L134" s="24">
        <v>113.3</v>
      </c>
    </row>
    <row r="135" spans="3:13" ht="145.19999999999999" x14ac:dyDescent="0.25">
      <c r="C135" s="14" t="s">
        <v>340</v>
      </c>
      <c r="D135" s="15" t="s">
        <v>183</v>
      </c>
      <c r="E135" s="6"/>
      <c r="F135" s="6"/>
      <c r="G135" s="24">
        <v>8100</v>
      </c>
      <c r="H135" s="24">
        <v>1858.8435099999999</v>
      </c>
      <c r="I135" s="24">
        <v>16400</v>
      </c>
      <c r="J135" s="24">
        <v>14183.1</v>
      </c>
      <c r="K135" s="24">
        <v>4273.3</v>
      </c>
      <c r="L135" s="24">
        <v>0</v>
      </c>
    </row>
    <row r="136" spans="3:13" ht="39.6" x14ac:dyDescent="0.25">
      <c r="C136" s="14" t="s">
        <v>185</v>
      </c>
      <c r="D136" s="16" t="s">
        <v>184</v>
      </c>
      <c r="E136" s="6"/>
      <c r="F136" s="6"/>
      <c r="G136" s="24">
        <f>G137</f>
        <v>500</v>
      </c>
      <c r="H136" s="24">
        <f t="shared" ref="H136:L136" si="56">H137</f>
        <v>223.46530999999999</v>
      </c>
      <c r="I136" s="24">
        <f t="shared" si="56"/>
        <v>223.5</v>
      </c>
      <c r="J136" s="24">
        <f t="shared" si="56"/>
        <v>15544</v>
      </c>
      <c r="K136" s="24">
        <f t="shared" si="56"/>
        <v>0</v>
      </c>
      <c r="L136" s="24">
        <f t="shared" si="56"/>
        <v>0</v>
      </c>
    </row>
    <row r="137" spans="3:13" ht="79.2" x14ac:dyDescent="0.25">
      <c r="C137" s="17" t="s">
        <v>187</v>
      </c>
      <c r="D137" s="18" t="s">
        <v>186</v>
      </c>
      <c r="E137" s="6"/>
      <c r="F137" s="6"/>
      <c r="G137" s="24">
        <f>G138</f>
        <v>500</v>
      </c>
      <c r="H137" s="24">
        <f>H138</f>
        <v>223.46530999999999</v>
      </c>
      <c r="I137" s="24">
        <f t="shared" ref="I137:L137" si="57">I138</f>
        <v>223.5</v>
      </c>
      <c r="J137" s="24">
        <f t="shared" si="57"/>
        <v>15544</v>
      </c>
      <c r="K137" s="24">
        <f t="shared" si="57"/>
        <v>0</v>
      </c>
      <c r="L137" s="24">
        <f t="shared" si="57"/>
        <v>0</v>
      </c>
    </row>
    <row r="138" spans="3:13" ht="79.2" x14ac:dyDescent="0.25">
      <c r="C138" s="14" t="s">
        <v>189</v>
      </c>
      <c r="D138" s="16" t="s">
        <v>188</v>
      </c>
      <c r="E138" s="6"/>
      <c r="F138" s="6"/>
      <c r="G138" s="24">
        <v>500</v>
      </c>
      <c r="H138" s="24">
        <v>223.46530999999999</v>
      </c>
      <c r="I138" s="24">
        <v>223.5</v>
      </c>
      <c r="J138" s="24">
        <v>15544</v>
      </c>
      <c r="K138" s="24">
        <v>0</v>
      </c>
      <c r="L138" s="24">
        <v>0</v>
      </c>
    </row>
    <row r="139" spans="3:13" ht="26.4" x14ac:dyDescent="0.25">
      <c r="C139" s="12" t="s">
        <v>191</v>
      </c>
      <c r="D139" s="13" t="s">
        <v>190</v>
      </c>
      <c r="E139" s="26"/>
      <c r="F139" s="26"/>
      <c r="G139" s="25">
        <f>G140+G142+G144+G146+G148+G152+G157+G158+G159+G163+G165+G167+G169</f>
        <v>502720.60000000003</v>
      </c>
      <c r="H139" s="25">
        <f t="shared" ref="H139:L139" si="58">H140+H142+H144+H146+H148+H152+H157+H158+H159+H163+H165+H167+H169</f>
        <v>253523.77454000001</v>
      </c>
      <c r="I139" s="25">
        <f t="shared" si="58"/>
        <v>472983.99803184002</v>
      </c>
      <c r="J139" s="25">
        <f t="shared" si="58"/>
        <v>502323.15232339228</v>
      </c>
      <c r="K139" s="25">
        <f t="shared" si="58"/>
        <v>618068.31132508034</v>
      </c>
      <c r="L139" s="25">
        <f t="shared" si="58"/>
        <v>647913.13500230969</v>
      </c>
    </row>
    <row r="140" spans="3:13" ht="118.8" x14ac:dyDescent="0.25">
      <c r="C140" s="17" t="s">
        <v>193</v>
      </c>
      <c r="D140" s="19" t="s">
        <v>192</v>
      </c>
      <c r="E140" s="6"/>
      <c r="F140" s="6"/>
      <c r="G140" s="24">
        <f>G141</f>
        <v>371.5</v>
      </c>
      <c r="H140" s="24">
        <f t="shared" ref="H140:L140" si="59">H141</f>
        <v>61.624220000000001</v>
      </c>
      <c r="I140" s="24">
        <f t="shared" si="59"/>
        <v>161</v>
      </c>
      <c r="J140" s="24">
        <f t="shared" si="59"/>
        <v>168.8</v>
      </c>
      <c r="K140" s="24">
        <f t="shared" si="59"/>
        <v>176.4</v>
      </c>
      <c r="L140" s="24">
        <f t="shared" si="59"/>
        <v>183.9</v>
      </c>
    </row>
    <row r="141" spans="3:13" ht="105.6" x14ac:dyDescent="0.25">
      <c r="C141" s="14" t="s">
        <v>343</v>
      </c>
      <c r="D141" s="15" t="s">
        <v>194</v>
      </c>
      <c r="E141" s="41" t="s">
        <v>342</v>
      </c>
      <c r="F141" s="6"/>
      <c r="G141" s="24">
        <v>371.5</v>
      </c>
      <c r="H141" s="24">
        <v>61.624220000000001</v>
      </c>
      <c r="I141" s="24">
        <v>161</v>
      </c>
      <c r="J141" s="24">
        <v>168.8</v>
      </c>
      <c r="K141" s="24">
        <v>176.4</v>
      </c>
      <c r="L141" s="24">
        <v>183.9</v>
      </c>
    </row>
    <row r="142" spans="3:13" ht="39.6" x14ac:dyDescent="0.25">
      <c r="C142" s="17" t="s">
        <v>196</v>
      </c>
      <c r="D142" s="18" t="s">
        <v>195</v>
      </c>
      <c r="E142" s="6"/>
      <c r="F142" s="6"/>
      <c r="G142" s="24">
        <f>G143</f>
        <v>7.9</v>
      </c>
      <c r="H142" s="24">
        <f t="shared" ref="H142:L142" si="60">H143</f>
        <v>0</v>
      </c>
      <c r="I142" s="24">
        <f t="shared" si="60"/>
        <v>0</v>
      </c>
      <c r="J142" s="24">
        <f t="shared" si="60"/>
        <v>0</v>
      </c>
      <c r="K142" s="24">
        <f t="shared" si="60"/>
        <v>0</v>
      </c>
      <c r="L142" s="24">
        <f t="shared" si="60"/>
        <v>0</v>
      </c>
    </row>
    <row r="143" spans="3:13" ht="66" x14ac:dyDescent="0.25">
      <c r="C143" s="14" t="s">
        <v>344</v>
      </c>
      <c r="D143" s="16" t="s">
        <v>197</v>
      </c>
      <c r="E143" s="6"/>
      <c r="F143" s="6"/>
      <c r="G143" s="24">
        <v>7.9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66"/>
    </row>
    <row r="144" spans="3:13" ht="52.8" x14ac:dyDescent="0.25">
      <c r="C144" s="17" t="s">
        <v>199</v>
      </c>
      <c r="D144" s="18" t="s">
        <v>198</v>
      </c>
      <c r="E144" s="6"/>
      <c r="F144" s="6"/>
      <c r="G144" s="24">
        <f>G145</f>
        <v>31.5</v>
      </c>
      <c r="H144" s="24">
        <f t="shared" ref="H144:L144" si="61">H145</f>
        <v>0</v>
      </c>
      <c r="I144" s="24">
        <f t="shared" si="61"/>
        <v>0</v>
      </c>
      <c r="J144" s="24">
        <f t="shared" si="61"/>
        <v>0</v>
      </c>
      <c r="K144" s="24">
        <f t="shared" si="61"/>
        <v>0</v>
      </c>
      <c r="L144" s="24">
        <f t="shared" si="61"/>
        <v>0</v>
      </c>
    </row>
    <row r="145" spans="3:18" ht="52.8" x14ac:dyDescent="0.25">
      <c r="C145" s="14" t="s">
        <v>345</v>
      </c>
      <c r="D145" s="16" t="s">
        <v>200</v>
      </c>
      <c r="E145" s="6"/>
      <c r="F145" s="6"/>
      <c r="G145" s="24">
        <v>31.5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</row>
    <row r="146" spans="3:18" ht="52.8" x14ac:dyDescent="0.25">
      <c r="C146" s="17" t="s">
        <v>366</v>
      </c>
      <c r="D146" s="18" t="s">
        <v>346</v>
      </c>
      <c r="E146" s="6"/>
      <c r="F146" s="6"/>
      <c r="G146" s="24">
        <f>G147</f>
        <v>0</v>
      </c>
      <c r="H146" s="24">
        <f t="shared" ref="H146:L146" si="62">H147</f>
        <v>20</v>
      </c>
      <c r="I146" s="24">
        <f t="shared" si="62"/>
        <v>20</v>
      </c>
      <c r="J146" s="24">
        <f t="shared" si="62"/>
        <v>0</v>
      </c>
      <c r="K146" s="24">
        <f t="shared" si="62"/>
        <v>0</v>
      </c>
      <c r="L146" s="24">
        <f t="shared" si="62"/>
        <v>0</v>
      </c>
    </row>
    <row r="147" spans="3:18" ht="79.2" x14ac:dyDescent="0.25">
      <c r="C147" s="14" t="s">
        <v>367</v>
      </c>
      <c r="D147" s="16" t="s">
        <v>347</v>
      </c>
      <c r="E147" s="6"/>
      <c r="F147" s="6"/>
      <c r="G147" s="24">
        <v>0</v>
      </c>
      <c r="H147" s="24">
        <v>20</v>
      </c>
      <c r="I147" s="24">
        <v>20</v>
      </c>
      <c r="J147" s="24">
        <v>0</v>
      </c>
      <c r="K147" s="24">
        <v>0</v>
      </c>
      <c r="L147" s="24">
        <v>0</v>
      </c>
    </row>
    <row r="148" spans="3:18" ht="46.5" customHeight="1" x14ac:dyDescent="0.25">
      <c r="C148" s="17" t="s">
        <v>368</v>
      </c>
      <c r="D148" s="18" t="s">
        <v>348</v>
      </c>
      <c r="E148" s="28"/>
      <c r="F148" s="28"/>
      <c r="G148" s="29">
        <f>G149</f>
        <v>80.5</v>
      </c>
      <c r="H148" s="29">
        <f>H149</f>
        <v>13.388689999999999</v>
      </c>
      <c r="I148" s="29">
        <f t="shared" ref="I148:L148" si="63">I149</f>
        <v>24.6</v>
      </c>
      <c r="J148" s="29">
        <f t="shared" si="63"/>
        <v>25.8</v>
      </c>
      <c r="K148" s="29">
        <f t="shared" si="63"/>
        <v>26.9</v>
      </c>
      <c r="L148" s="29">
        <f t="shared" si="63"/>
        <v>28.1</v>
      </c>
    </row>
    <row r="149" spans="3:18" ht="66" x14ac:dyDescent="0.25">
      <c r="C149" s="14" t="s">
        <v>369</v>
      </c>
      <c r="D149" s="16" t="s">
        <v>349</v>
      </c>
      <c r="E149" s="6"/>
      <c r="F149" s="6"/>
      <c r="G149" s="24">
        <f>G150</f>
        <v>80.5</v>
      </c>
      <c r="H149" s="24">
        <f>H150+H151</f>
        <v>13.388689999999999</v>
      </c>
      <c r="I149" s="24">
        <f t="shared" ref="I149:L149" si="64">I150+I151</f>
        <v>24.6</v>
      </c>
      <c r="J149" s="24">
        <f t="shared" si="64"/>
        <v>25.8</v>
      </c>
      <c r="K149" s="24">
        <f t="shared" si="64"/>
        <v>26.9</v>
      </c>
      <c r="L149" s="24">
        <f t="shared" si="64"/>
        <v>28.1</v>
      </c>
    </row>
    <row r="150" spans="3:18" ht="92.4" x14ac:dyDescent="0.25">
      <c r="C150" s="14" t="s">
        <v>372</v>
      </c>
      <c r="D150" s="16" t="s">
        <v>350</v>
      </c>
      <c r="E150" s="53" t="s">
        <v>305</v>
      </c>
      <c r="F150" s="6"/>
      <c r="G150" s="24">
        <v>80.5</v>
      </c>
      <c r="H150" s="24">
        <v>13.273529999999999</v>
      </c>
      <c r="I150" s="24">
        <v>24.6</v>
      </c>
      <c r="J150" s="24">
        <v>25.8</v>
      </c>
      <c r="K150" s="24">
        <v>26.9</v>
      </c>
      <c r="L150" s="24">
        <v>28.1</v>
      </c>
    </row>
    <row r="151" spans="3:18" ht="66" x14ac:dyDescent="0.25">
      <c r="C151" s="14" t="s">
        <v>371</v>
      </c>
      <c r="D151" s="16" t="s">
        <v>351</v>
      </c>
      <c r="E151" s="6"/>
      <c r="F151" s="6"/>
      <c r="G151" s="24">
        <v>0</v>
      </c>
      <c r="H151" s="24">
        <v>0.11516</v>
      </c>
      <c r="I151" s="24">
        <v>0</v>
      </c>
      <c r="J151" s="24">
        <v>0</v>
      </c>
      <c r="K151" s="24">
        <v>0</v>
      </c>
      <c r="L151" s="24">
        <v>0</v>
      </c>
    </row>
    <row r="152" spans="3:18" ht="158.4" x14ac:dyDescent="0.25">
      <c r="C152" s="14" t="s">
        <v>370</v>
      </c>
      <c r="D152" s="16" t="s">
        <v>352</v>
      </c>
      <c r="E152" s="6"/>
      <c r="F152" s="6"/>
      <c r="G152" s="24">
        <f>G153+G154</f>
        <v>5626.2999999999993</v>
      </c>
      <c r="H152" s="24">
        <f t="shared" ref="H152:L152" si="65">H153+H154</f>
        <v>1314.1508699999999</v>
      </c>
      <c r="I152" s="24">
        <f t="shared" si="65"/>
        <v>2778.2</v>
      </c>
      <c r="J152" s="24">
        <f t="shared" si="65"/>
        <v>2251.8000000000002</v>
      </c>
      <c r="K152" s="24">
        <f t="shared" si="65"/>
        <v>2185.1999999999998</v>
      </c>
      <c r="L152" s="24">
        <f t="shared" si="65"/>
        <v>2185.1999999999998</v>
      </c>
    </row>
    <row r="153" spans="3:18" ht="26.4" x14ac:dyDescent="0.25">
      <c r="C153" s="14" t="s">
        <v>364</v>
      </c>
      <c r="D153" s="16" t="s">
        <v>353</v>
      </c>
      <c r="E153" s="41" t="s">
        <v>292</v>
      </c>
      <c r="F153" s="6"/>
      <c r="G153" s="24">
        <v>39.4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</row>
    <row r="154" spans="3:18" ht="26.4" x14ac:dyDescent="0.25">
      <c r="C154" s="17" t="s">
        <v>365</v>
      </c>
      <c r="D154" s="18" t="s">
        <v>354</v>
      </c>
      <c r="E154" s="28"/>
      <c r="F154" s="28"/>
      <c r="G154" s="29">
        <v>5586.9</v>
      </c>
      <c r="H154" s="29">
        <v>1314.1508699999999</v>
      </c>
      <c r="I154" s="29">
        <v>2778.2</v>
      </c>
      <c r="J154" s="29">
        <v>2251.8000000000002</v>
      </c>
      <c r="K154" s="29">
        <v>2185.1999999999998</v>
      </c>
      <c r="L154" s="29">
        <v>2185.1999999999998</v>
      </c>
    </row>
    <row r="155" spans="3:18" ht="66" x14ac:dyDescent="0.25">
      <c r="C155" s="14" t="s">
        <v>362</v>
      </c>
      <c r="D155" s="16" t="s">
        <v>355</v>
      </c>
      <c r="E155" s="41" t="s">
        <v>292</v>
      </c>
      <c r="F155" s="6"/>
      <c r="G155" s="24"/>
      <c r="H155" s="24">
        <v>297.5</v>
      </c>
      <c r="I155" s="24">
        <v>628.934256231934</v>
      </c>
      <c r="J155" s="24">
        <v>509.76681239042199</v>
      </c>
      <c r="K155" s="24">
        <v>494.68977637248003</v>
      </c>
      <c r="L155" s="24">
        <v>494.68977637248003</v>
      </c>
    </row>
    <row r="156" spans="3:18" ht="105.6" x14ac:dyDescent="0.25">
      <c r="C156" s="14" t="s">
        <v>363</v>
      </c>
      <c r="D156" s="16" t="s">
        <v>356</v>
      </c>
      <c r="E156" s="41" t="s">
        <v>292</v>
      </c>
      <c r="F156" s="6"/>
      <c r="G156" s="24"/>
      <c r="H156" s="24">
        <v>1016.6508700000001</v>
      </c>
      <c r="I156" s="24">
        <v>2149.2657437680655</v>
      </c>
      <c r="J156" s="24">
        <v>1742.0331876095781</v>
      </c>
      <c r="K156" s="24">
        <v>1690.51022362752</v>
      </c>
      <c r="L156" s="24">
        <v>1690.51022362752</v>
      </c>
      <c r="N156" s="36"/>
      <c r="O156" s="36"/>
      <c r="P156" s="36"/>
      <c r="Q156" s="36"/>
      <c r="R156" s="36"/>
    </row>
    <row r="157" spans="3:18" ht="39.6" x14ac:dyDescent="0.25">
      <c r="C157" s="14" t="s">
        <v>361</v>
      </c>
      <c r="D157" s="16" t="s">
        <v>201</v>
      </c>
      <c r="E157" s="5" t="s">
        <v>360</v>
      </c>
      <c r="F157" s="6"/>
      <c r="G157" s="24">
        <v>671.9</v>
      </c>
      <c r="H157" s="24">
        <v>273.2</v>
      </c>
      <c r="I157" s="24">
        <v>756.10553573209449</v>
      </c>
      <c r="J157" s="24">
        <v>792.39860144723502</v>
      </c>
      <c r="K157" s="24">
        <v>828.05653851236059</v>
      </c>
      <c r="L157" s="24">
        <v>863.66296966839207</v>
      </c>
    </row>
    <row r="158" spans="3:18" ht="66" x14ac:dyDescent="0.25">
      <c r="C158" s="14" t="s">
        <v>358</v>
      </c>
      <c r="D158" s="16" t="s">
        <v>202</v>
      </c>
      <c r="E158" s="65" t="s">
        <v>359</v>
      </c>
      <c r="F158" s="6"/>
      <c r="G158" s="24">
        <v>7844</v>
      </c>
      <c r="H158" s="24">
        <v>2247.6278200000002</v>
      </c>
      <c r="I158" s="24">
        <v>3141.8191208005346</v>
      </c>
      <c r="J158" s="24">
        <v>3292.6264385989598</v>
      </c>
      <c r="K158" s="24">
        <v>3440.7946283359129</v>
      </c>
      <c r="L158" s="24">
        <v>3588.7487973543571</v>
      </c>
    </row>
    <row r="159" spans="3:18" ht="39.6" x14ac:dyDescent="0.25">
      <c r="C159" s="14" t="s">
        <v>204</v>
      </c>
      <c r="D159" s="16" t="s">
        <v>203</v>
      </c>
      <c r="E159" s="6"/>
      <c r="F159" s="6"/>
      <c r="G159" s="24">
        <f>G160+G162</f>
        <v>395494.9</v>
      </c>
      <c r="H159" s="24">
        <f t="shared" ref="H159:L159" si="66">H160+H162</f>
        <v>144525.17799</v>
      </c>
      <c r="I159" s="24">
        <f t="shared" si="66"/>
        <v>291694.14063497534</v>
      </c>
      <c r="J159" s="24">
        <f t="shared" si="66"/>
        <v>304190.42657147802</v>
      </c>
      <c r="K159" s="24">
        <f t="shared" si="66"/>
        <v>392390.15391433</v>
      </c>
      <c r="L159" s="24">
        <f t="shared" si="66"/>
        <v>410230.02852289699</v>
      </c>
    </row>
    <row r="160" spans="3:18" ht="66" x14ac:dyDescent="0.25">
      <c r="C160" s="17" t="s">
        <v>206</v>
      </c>
      <c r="D160" s="18" t="s">
        <v>205</v>
      </c>
      <c r="E160" s="6"/>
      <c r="F160" s="6"/>
      <c r="G160" s="24">
        <f>G161</f>
        <v>3618.2</v>
      </c>
      <c r="H160" s="24">
        <f t="shared" ref="H160:L160" si="67">H161</f>
        <v>9749.3779900000009</v>
      </c>
      <c r="I160" s="24">
        <f t="shared" si="67"/>
        <v>15000</v>
      </c>
      <c r="J160" s="24">
        <f t="shared" si="67"/>
        <v>36178.400000000001</v>
      </c>
      <c r="K160" s="24">
        <f t="shared" si="67"/>
        <v>104701.8</v>
      </c>
      <c r="L160" s="24">
        <f t="shared" si="67"/>
        <v>99701.8</v>
      </c>
    </row>
    <row r="161" spans="3:12" ht="79.2" x14ac:dyDescent="0.25">
      <c r="C161" s="14" t="s">
        <v>208</v>
      </c>
      <c r="D161" s="16" t="s">
        <v>207</v>
      </c>
      <c r="E161" s="41" t="s">
        <v>277</v>
      </c>
      <c r="F161" s="6"/>
      <c r="G161" s="24">
        <v>3618.2</v>
      </c>
      <c r="H161" s="24">
        <v>9749.3779900000009</v>
      </c>
      <c r="I161" s="24">
        <v>15000</v>
      </c>
      <c r="J161" s="24">
        <v>36178.400000000001</v>
      </c>
      <c r="K161" s="24">
        <v>104701.8</v>
      </c>
      <c r="L161" s="24">
        <v>99701.8</v>
      </c>
    </row>
    <row r="162" spans="3:12" ht="52.8" x14ac:dyDescent="0.25">
      <c r="C162" s="14" t="s">
        <v>276</v>
      </c>
      <c r="D162" s="16" t="s">
        <v>209</v>
      </c>
      <c r="E162" s="5" t="s">
        <v>275</v>
      </c>
      <c r="F162" s="6"/>
      <c r="G162" s="24">
        <v>391876.7</v>
      </c>
      <c r="H162" s="24">
        <v>134775.79999999999</v>
      </c>
      <c r="I162" s="24">
        <v>276694.14063497534</v>
      </c>
      <c r="J162" s="24">
        <v>268012.026571478</v>
      </c>
      <c r="K162" s="24">
        <v>287688.35391433001</v>
      </c>
      <c r="L162" s="24">
        <v>310528.228522897</v>
      </c>
    </row>
    <row r="163" spans="3:12" ht="52.8" x14ac:dyDescent="0.25">
      <c r="C163" s="17" t="s">
        <v>211</v>
      </c>
      <c r="D163" s="18" t="s">
        <v>210</v>
      </c>
      <c r="E163" s="6"/>
      <c r="F163" s="6"/>
      <c r="G163" s="24">
        <f>G164</f>
        <v>799.2</v>
      </c>
      <c r="H163" s="24">
        <f t="shared" ref="H163:L163" si="68">H164</f>
        <v>108.5</v>
      </c>
      <c r="I163" s="24">
        <f t="shared" si="68"/>
        <v>133.80000000000001</v>
      </c>
      <c r="J163" s="24">
        <f t="shared" si="68"/>
        <v>223.4</v>
      </c>
      <c r="K163" s="24">
        <f t="shared" si="68"/>
        <v>223.4</v>
      </c>
      <c r="L163" s="24">
        <f t="shared" si="68"/>
        <v>223.4</v>
      </c>
    </row>
    <row r="164" spans="3:12" ht="79.2" x14ac:dyDescent="0.25">
      <c r="C164" s="14" t="s">
        <v>374</v>
      </c>
      <c r="D164" s="16" t="s">
        <v>212</v>
      </c>
      <c r="E164" s="41" t="s">
        <v>274</v>
      </c>
      <c r="F164" s="6"/>
      <c r="G164" s="24">
        <v>799.2</v>
      </c>
      <c r="H164" s="24">
        <v>108.5</v>
      </c>
      <c r="I164" s="24">
        <v>133.80000000000001</v>
      </c>
      <c r="J164" s="24">
        <v>223.4</v>
      </c>
      <c r="K164" s="24">
        <v>223.4</v>
      </c>
      <c r="L164" s="24">
        <v>223.4</v>
      </c>
    </row>
    <row r="165" spans="3:12" ht="92.4" x14ac:dyDescent="0.25">
      <c r="C165" s="17" t="s">
        <v>214</v>
      </c>
      <c r="D165" s="18" t="s">
        <v>213</v>
      </c>
      <c r="E165" s="6"/>
      <c r="F165" s="6"/>
      <c r="G165" s="29">
        <f>G166</f>
        <v>2248.4</v>
      </c>
      <c r="H165" s="29">
        <f t="shared" ref="H165:L165" si="69">H166</f>
        <v>1046.4049500000001</v>
      </c>
      <c r="I165" s="29">
        <f t="shared" si="69"/>
        <v>2183.6048703320798</v>
      </c>
      <c r="J165" s="29">
        <f t="shared" si="69"/>
        <v>2288.4179041080197</v>
      </c>
      <c r="K165" s="29">
        <f t="shared" si="69"/>
        <v>2391.3967097928808</v>
      </c>
      <c r="L165" s="29">
        <f t="shared" si="69"/>
        <v>2494.2267683139744</v>
      </c>
    </row>
    <row r="166" spans="3:12" ht="145.19999999999999" x14ac:dyDescent="0.25">
      <c r="C166" s="14" t="s">
        <v>216</v>
      </c>
      <c r="D166" s="16" t="s">
        <v>215</v>
      </c>
      <c r="E166" s="5" t="s">
        <v>273</v>
      </c>
      <c r="F166" s="6"/>
      <c r="G166" s="24">
        <v>2248.4</v>
      </c>
      <c r="H166" s="24">
        <v>1046.4049500000001</v>
      </c>
      <c r="I166" s="24">
        <v>2183.6048703320798</v>
      </c>
      <c r="J166" s="24">
        <v>2288.4179041080197</v>
      </c>
      <c r="K166" s="24">
        <v>2391.3967097928808</v>
      </c>
      <c r="L166" s="24">
        <v>2494.2267683139744</v>
      </c>
    </row>
    <row r="167" spans="3:12" ht="79.2" x14ac:dyDescent="0.25">
      <c r="C167" s="17" t="s">
        <v>218</v>
      </c>
      <c r="D167" s="18" t="s">
        <v>217</v>
      </c>
      <c r="E167" s="6"/>
      <c r="F167" s="6"/>
      <c r="G167" s="29">
        <f>G168</f>
        <v>34930</v>
      </c>
      <c r="H167" s="29">
        <f t="shared" ref="H167:L167" si="70">H168</f>
        <v>66023</v>
      </c>
      <c r="I167" s="29">
        <f t="shared" si="70"/>
        <v>74200</v>
      </c>
      <c r="J167" s="29">
        <f t="shared" si="70"/>
        <v>86500</v>
      </c>
      <c r="K167" s="29">
        <f t="shared" si="70"/>
        <v>109200</v>
      </c>
      <c r="L167" s="29">
        <f t="shared" si="70"/>
        <v>116300</v>
      </c>
    </row>
    <row r="168" spans="3:12" ht="105.6" x14ac:dyDescent="0.25">
      <c r="C168" s="14" t="s">
        <v>373</v>
      </c>
      <c r="D168" s="15" t="s">
        <v>219</v>
      </c>
      <c r="E168" s="58" t="s">
        <v>271</v>
      </c>
      <c r="F168" s="6"/>
      <c r="G168" s="24">
        <v>34930</v>
      </c>
      <c r="H168" s="24">
        <v>66023</v>
      </c>
      <c r="I168" s="24">
        <v>74200</v>
      </c>
      <c r="J168" s="24">
        <v>86500</v>
      </c>
      <c r="K168" s="24">
        <v>109200</v>
      </c>
      <c r="L168" s="24">
        <v>116300</v>
      </c>
    </row>
    <row r="169" spans="3:12" ht="39.6" x14ac:dyDescent="0.25">
      <c r="C169" s="17" t="s">
        <v>221</v>
      </c>
      <c r="D169" s="18" t="s">
        <v>220</v>
      </c>
      <c r="E169" s="6"/>
      <c r="F169" s="6"/>
      <c r="G169" s="24">
        <f>G170</f>
        <v>54614.5</v>
      </c>
      <c r="H169" s="24">
        <f t="shared" ref="H169:L169" si="71">H170</f>
        <v>37890.699999999997</v>
      </c>
      <c r="I169" s="24">
        <f t="shared" si="71"/>
        <v>97890.727870000002</v>
      </c>
      <c r="J169" s="24">
        <f t="shared" si="71"/>
        <v>102589.48280776</v>
      </c>
      <c r="K169" s="24">
        <f t="shared" si="71"/>
        <v>107206.00953410919</v>
      </c>
      <c r="L169" s="24">
        <f t="shared" si="71"/>
        <v>111815.8679440759</v>
      </c>
    </row>
    <row r="170" spans="3:12" ht="298.5" customHeight="1" x14ac:dyDescent="0.25">
      <c r="C170" s="14" t="s">
        <v>223</v>
      </c>
      <c r="D170" s="16" t="s">
        <v>222</v>
      </c>
      <c r="E170" s="5" t="s">
        <v>272</v>
      </c>
      <c r="F170" s="6"/>
      <c r="G170" s="24">
        <v>54614.5</v>
      </c>
      <c r="H170" s="24">
        <v>37890.699999999997</v>
      </c>
      <c r="I170" s="24">
        <v>97890.727870000002</v>
      </c>
      <c r="J170" s="24">
        <v>102589.48280776</v>
      </c>
      <c r="K170" s="24">
        <v>107206.00953410919</v>
      </c>
      <c r="L170" s="24">
        <v>111815.8679440759</v>
      </c>
    </row>
    <row r="171" spans="3:12" ht="26.4" x14ac:dyDescent="0.25">
      <c r="C171" s="12" t="s">
        <v>225</v>
      </c>
      <c r="D171" s="13" t="s">
        <v>224</v>
      </c>
      <c r="E171" s="6"/>
      <c r="F171" s="6"/>
      <c r="G171" s="24">
        <f>G172+G174</f>
        <v>8079.4</v>
      </c>
      <c r="H171" s="24">
        <f t="shared" ref="H171:L171" si="72">H172+H174</f>
        <v>1318.7</v>
      </c>
      <c r="I171" s="24">
        <f t="shared" si="72"/>
        <v>8084.7</v>
      </c>
      <c r="J171" s="24">
        <f t="shared" si="72"/>
        <v>8832</v>
      </c>
      <c r="K171" s="24">
        <f t="shared" si="72"/>
        <v>8832</v>
      </c>
      <c r="L171" s="24">
        <f t="shared" si="72"/>
        <v>8832</v>
      </c>
    </row>
    <row r="172" spans="3:12" ht="26.4" x14ac:dyDescent="0.25">
      <c r="C172" s="12" t="s">
        <v>268</v>
      </c>
      <c r="D172" s="18" t="s">
        <v>267</v>
      </c>
      <c r="E172" s="6"/>
      <c r="F172" s="6"/>
      <c r="G172" s="29">
        <f>G173</f>
        <v>0</v>
      </c>
      <c r="H172" s="29">
        <f t="shared" ref="H172:L172" si="73">H173</f>
        <v>422.9</v>
      </c>
      <c r="I172" s="29">
        <f t="shared" si="73"/>
        <v>0</v>
      </c>
      <c r="J172" s="29">
        <f t="shared" si="73"/>
        <v>0</v>
      </c>
      <c r="K172" s="29">
        <f t="shared" si="73"/>
        <v>0</v>
      </c>
      <c r="L172" s="29">
        <f t="shared" si="73"/>
        <v>0</v>
      </c>
    </row>
    <row r="173" spans="3:12" ht="39.6" x14ac:dyDescent="0.25">
      <c r="C173" s="12" t="s">
        <v>270</v>
      </c>
      <c r="D173" s="16" t="s">
        <v>269</v>
      </c>
      <c r="E173" s="6"/>
      <c r="F173" s="6"/>
      <c r="G173" s="24">
        <v>0</v>
      </c>
      <c r="H173" s="24">
        <v>422.9</v>
      </c>
      <c r="I173" s="24">
        <v>0</v>
      </c>
      <c r="J173" s="24">
        <v>0</v>
      </c>
      <c r="K173" s="24">
        <v>0</v>
      </c>
      <c r="L173" s="24">
        <v>0</v>
      </c>
    </row>
    <row r="174" spans="3:12" ht="26.4" x14ac:dyDescent="0.25">
      <c r="C174" s="17" t="s">
        <v>226</v>
      </c>
      <c r="D174" s="18" t="s">
        <v>224</v>
      </c>
      <c r="E174" s="6"/>
      <c r="F174" s="6"/>
      <c r="G174" s="29">
        <f>G175</f>
        <v>8079.4</v>
      </c>
      <c r="H174" s="29">
        <v>895.80000000000007</v>
      </c>
      <c r="I174" s="29">
        <f t="shared" ref="I174:L174" si="74">I175</f>
        <v>8084.7</v>
      </c>
      <c r="J174" s="29">
        <f t="shared" si="74"/>
        <v>8832</v>
      </c>
      <c r="K174" s="29">
        <f t="shared" si="74"/>
        <v>8832</v>
      </c>
      <c r="L174" s="29">
        <f t="shared" si="74"/>
        <v>8832</v>
      </c>
    </row>
    <row r="175" spans="3:12" ht="79.2" x14ac:dyDescent="0.25">
      <c r="C175" s="14" t="s">
        <v>265</v>
      </c>
      <c r="D175" s="16" t="s">
        <v>227</v>
      </c>
      <c r="E175" s="5" t="s">
        <v>266</v>
      </c>
      <c r="F175" s="6"/>
      <c r="G175" s="24">
        <v>8079.4</v>
      </c>
      <c r="H175" s="24">
        <v>3432.39</v>
      </c>
      <c r="I175" s="24">
        <v>8084.7</v>
      </c>
      <c r="J175" s="24">
        <v>8832</v>
      </c>
      <c r="K175" s="24">
        <v>8832</v>
      </c>
      <c r="L175" s="24">
        <v>8832</v>
      </c>
    </row>
  </sheetData>
  <customSheetViews>
    <customSheetView guid="{5BFBE340-7A77-4A81-BD8D-F4A5E4682C7D}" scale="90" showPageBreaks="1" fitToPage="1" printArea="1" hiddenColumns="1" state="hidden" topLeftCell="C1">
      <selection activeCell="K9" sqref="K9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1"/>
    </customSheetView>
    <customSheetView guid="{10B69522-62AE-4313-859A-9E4F497E803C}" scale="90" showPageBreaks="1" fitToPage="1" printArea="1" hiddenColumns="1" topLeftCell="C37">
      <selection activeCell="E31" sqref="E31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2"/>
    </customSheetView>
    <customSheetView guid="{59B1F92E-3080-4B3C-AB43-7CBA0A8FFB6D}" scale="90" showPageBreaks="1" fitToPage="1" printArea="1" hiddenColumns="1" topLeftCell="C1">
      <selection activeCell="D13" sqref="D13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3"/>
    </customSheetView>
  </customSheetViews>
  <mergeCells count="7">
    <mergeCell ref="J1:L1"/>
    <mergeCell ref="C2:L2"/>
    <mergeCell ref="A4:A5"/>
    <mergeCell ref="B4:B5"/>
    <mergeCell ref="C4:D4"/>
    <mergeCell ref="J4:L4"/>
    <mergeCell ref="E4:E5"/>
  </mergeCells>
  <pageMargins left="0.19685039370078741" right="0.23622047244094491" top="0.78740157480314965" bottom="0.23622047244094491" header="0.31496062992125984" footer="0.31496062992125984"/>
  <pageSetup paperSize="9" scale="80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9"/>
  <sheetViews>
    <sheetView tabSelected="1" topLeftCell="C1" zoomScale="90" zoomScaleNormal="90" workbookViewId="0">
      <selection activeCell="K120" sqref="K120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41.5546875" style="1" customWidth="1"/>
    <col min="5" max="5" width="30.6640625" style="1" customWidth="1"/>
    <col min="6" max="6" width="9.109375" style="1" hidden="1" customWidth="1"/>
    <col min="7" max="7" width="14.6640625" style="1" customWidth="1"/>
    <col min="8" max="8" width="15.33203125" style="77" customWidth="1"/>
    <col min="9" max="9" width="15.10937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15.77734375" style="1" customWidth="1"/>
    <col min="14" max="14" width="11.109375" style="1" customWidth="1"/>
    <col min="15" max="16384" width="9.109375" style="1"/>
  </cols>
  <sheetData>
    <row r="1" spans="1:16" ht="12.75" x14ac:dyDescent="0.2">
      <c r="J1" s="136"/>
      <c r="K1" s="136"/>
      <c r="L1" s="136"/>
    </row>
    <row r="2" spans="1:16" ht="17.399999999999999" x14ac:dyDescent="0.3">
      <c r="C2" s="137" t="s">
        <v>586</v>
      </c>
      <c r="D2" s="137"/>
      <c r="E2" s="137"/>
      <c r="F2" s="137"/>
      <c r="G2" s="137"/>
      <c r="H2" s="137"/>
      <c r="I2" s="137"/>
      <c r="J2" s="137"/>
      <c r="K2" s="137"/>
      <c r="L2" s="137"/>
    </row>
    <row r="3" spans="1:16" ht="17.399999999999999" x14ac:dyDescent="0.3"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6" x14ac:dyDescent="0.25">
      <c r="L4" s="134" t="s">
        <v>591</v>
      </c>
    </row>
    <row r="5" spans="1:16" ht="101.25" customHeight="1" x14ac:dyDescent="0.25">
      <c r="A5" s="138" t="s">
        <v>0</v>
      </c>
      <c r="B5" s="139" t="s">
        <v>1</v>
      </c>
      <c r="C5" s="138" t="s">
        <v>2</v>
      </c>
      <c r="D5" s="138"/>
      <c r="E5" s="138" t="s">
        <v>389</v>
      </c>
      <c r="F5" s="73" t="s">
        <v>4</v>
      </c>
      <c r="G5" s="73" t="s">
        <v>470</v>
      </c>
      <c r="H5" s="78" t="s">
        <v>471</v>
      </c>
      <c r="I5" s="73" t="s">
        <v>472</v>
      </c>
      <c r="J5" s="138" t="s">
        <v>388</v>
      </c>
      <c r="K5" s="138"/>
      <c r="L5" s="138"/>
    </row>
    <row r="6" spans="1:16" ht="52.8" x14ac:dyDescent="0.25">
      <c r="A6" s="138"/>
      <c r="B6" s="139"/>
      <c r="C6" s="73" t="s">
        <v>6</v>
      </c>
      <c r="D6" s="73" t="s">
        <v>7</v>
      </c>
      <c r="E6" s="138"/>
      <c r="F6" s="73"/>
      <c r="G6" s="73"/>
      <c r="H6" s="79"/>
      <c r="I6" s="7"/>
      <c r="J6" s="73" t="s">
        <v>473</v>
      </c>
      <c r="K6" s="73" t="s">
        <v>474</v>
      </c>
      <c r="L6" s="73" t="s">
        <v>475</v>
      </c>
    </row>
    <row r="7" spans="1:16" ht="12.75" x14ac:dyDescent="0.2">
      <c r="A7" s="73">
        <v>1</v>
      </c>
      <c r="B7" s="74">
        <v>2</v>
      </c>
      <c r="C7" s="73">
        <v>3</v>
      </c>
      <c r="D7" s="73">
        <v>4</v>
      </c>
      <c r="E7" s="73">
        <v>5</v>
      </c>
      <c r="F7" s="73">
        <v>6</v>
      </c>
      <c r="G7" s="73">
        <v>7</v>
      </c>
      <c r="H7" s="78">
        <v>8</v>
      </c>
      <c r="I7" s="73">
        <v>9</v>
      </c>
      <c r="J7" s="73">
        <v>10</v>
      </c>
      <c r="K7" s="73">
        <v>11</v>
      </c>
      <c r="L7" s="73">
        <v>12</v>
      </c>
    </row>
    <row r="8" spans="1:16" s="126" customFormat="1" ht="19.5" customHeight="1" x14ac:dyDescent="0.25">
      <c r="A8" s="8"/>
      <c r="B8" s="125"/>
      <c r="C8" s="8"/>
      <c r="D8" s="9" t="s">
        <v>387</v>
      </c>
      <c r="E8" s="8"/>
      <c r="F8" s="8"/>
      <c r="G8" s="22">
        <f t="shared" ref="G8:L8" si="0">G9+G129</f>
        <v>1823157.7299999997</v>
      </c>
      <c r="H8" s="22">
        <f t="shared" si="0"/>
        <v>1505987.9499999997</v>
      </c>
      <c r="I8" s="22">
        <f t="shared" si="0"/>
        <v>1782658.15</v>
      </c>
      <c r="J8" s="22">
        <f t="shared" si="0"/>
        <v>1658813.7000000002</v>
      </c>
      <c r="K8" s="22">
        <f t="shared" si="0"/>
        <v>1327172.8</v>
      </c>
      <c r="L8" s="22">
        <f t="shared" si="0"/>
        <v>1375638.57</v>
      </c>
    </row>
    <row r="9" spans="1:16" x14ac:dyDescent="0.25">
      <c r="A9" s="8"/>
      <c r="B9" s="60"/>
      <c r="C9" s="83" t="s">
        <v>9</v>
      </c>
      <c r="D9" s="21" t="s">
        <v>8</v>
      </c>
      <c r="E9" s="84"/>
      <c r="F9" s="84">
        <v>100</v>
      </c>
      <c r="G9" s="85">
        <f>G10+G15+G21+G33+G41+G47+G61+G67+G74+G80+G123</f>
        <v>223030</v>
      </c>
      <c r="H9" s="86">
        <f>H10+H15+H21+H33+H41+H47+H61+H67+H74+H80+H123</f>
        <v>201515.18000000002</v>
      </c>
      <c r="I9" s="85">
        <f>I10+I15+I21+I33++I41+I47+I61+I67+I74+I80+I123</f>
        <v>243052.9</v>
      </c>
      <c r="J9" s="85">
        <f>J10+J15+J21+J33+J41+J47+J61+J67+J74+J80+J123</f>
        <v>224200</v>
      </c>
      <c r="K9" s="85">
        <f>K10+K15+K21+K33+K41+K47+K61+K67+K74+K80+K123</f>
        <v>222980</v>
      </c>
      <c r="L9" s="85">
        <f>L10+L15+L21+L33+L41+L47+L61+L67+L74+L80+L123</f>
        <v>232810</v>
      </c>
      <c r="M9" s="75"/>
      <c r="N9" s="75"/>
    </row>
    <row r="10" spans="1:16" x14ac:dyDescent="0.25">
      <c r="A10" s="82"/>
      <c r="B10" s="61"/>
      <c r="C10" s="83" t="s">
        <v>15</v>
      </c>
      <c r="D10" s="21" t="s">
        <v>10</v>
      </c>
      <c r="E10" s="84"/>
      <c r="F10" s="84"/>
      <c r="G10" s="85">
        <f t="shared" ref="G10:L10" si="1">G11</f>
        <v>117400</v>
      </c>
      <c r="H10" s="86">
        <f t="shared" si="1"/>
        <v>105098.65</v>
      </c>
      <c r="I10" s="85">
        <f t="shared" si="1"/>
        <v>128007</v>
      </c>
      <c r="J10" s="85">
        <f t="shared" si="1"/>
        <v>129330</v>
      </c>
      <c r="K10" s="85">
        <f t="shared" si="1"/>
        <v>131610</v>
      </c>
      <c r="L10" s="85">
        <f t="shared" si="1"/>
        <v>134000</v>
      </c>
      <c r="M10" s="75"/>
      <c r="N10" s="87"/>
    </row>
    <row r="11" spans="1:16" x14ac:dyDescent="0.25">
      <c r="C11" s="94" t="s">
        <v>21</v>
      </c>
      <c r="D11" s="95" t="s">
        <v>20</v>
      </c>
      <c r="E11" s="91"/>
      <c r="F11" s="76"/>
      <c r="G11" s="96">
        <f t="shared" ref="G11:L11" si="2">G12+G13+G14</f>
        <v>117400</v>
      </c>
      <c r="H11" s="97">
        <f t="shared" si="2"/>
        <v>105098.65</v>
      </c>
      <c r="I11" s="96">
        <f t="shared" si="2"/>
        <v>128007</v>
      </c>
      <c r="J11" s="96">
        <f t="shared" si="2"/>
        <v>129330</v>
      </c>
      <c r="K11" s="96">
        <f t="shared" si="2"/>
        <v>131610</v>
      </c>
      <c r="L11" s="96">
        <f t="shared" si="2"/>
        <v>134000</v>
      </c>
      <c r="M11" s="75"/>
      <c r="N11" s="75"/>
    </row>
    <row r="12" spans="1:16" ht="80.400000000000006" customHeight="1" x14ac:dyDescent="0.25">
      <c r="C12" s="98" t="s">
        <v>23</v>
      </c>
      <c r="D12" s="99" t="s">
        <v>22</v>
      </c>
      <c r="E12" s="91" t="s">
        <v>284</v>
      </c>
      <c r="F12" s="48"/>
      <c r="G12" s="89">
        <v>116850</v>
      </c>
      <c r="H12" s="92">
        <v>104648.13</v>
      </c>
      <c r="I12" s="93">
        <v>127428</v>
      </c>
      <c r="J12" s="93">
        <v>128740</v>
      </c>
      <c r="K12" s="93">
        <v>131020</v>
      </c>
      <c r="L12" s="93">
        <v>133400</v>
      </c>
      <c r="M12" s="75"/>
      <c r="N12" s="75"/>
      <c r="P12" s="1" t="s">
        <v>463</v>
      </c>
    </row>
    <row r="13" spans="1:16" ht="119.4" customHeight="1" x14ac:dyDescent="0.25">
      <c r="C13" s="98" t="s">
        <v>25</v>
      </c>
      <c r="D13" s="99" t="s">
        <v>24</v>
      </c>
      <c r="E13" s="91" t="s">
        <v>284</v>
      </c>
      <c r="F13" s="48"/>
      <c r="G13" s="89">
        <v>300</v>
      </c>
      <c r="H13" s="92">
        <v>208.43</v>
      </c>
      <c r="I13" s="93">
        <v>311</v>
      </c>
      <c r="J13" s="93">
        <v>320</v>
      </c>
      <c r="K13" s="93">
        <v>320</v>
      </c>
      <c r="L13" s="93">
        <v>320</v>
      </c>
      <c r="M13" s="75"/>
      <c r="N13" s="75"/>
    </row>
    <row r="14" spans="1:16" ht="52.8" x14ac:dyDescent="0.25">
      <c r="C14" s="98" t="s">
        <v>27</v>
      </c>
      <c r="D14" s="100" t="s">
        <v>26</v>
      </c>
      <c r="E14" s="91" t="s">
        <v>284</v>
      </c>
      <c r="F14" s="48"/>
      <c r="G14" s="89">
        <v>250</v>
      </c>
      <c r="H14" s="92">
        <v>242.09</v>
      </c>
      <c r="I14" s="93">
        <v>268</v>
      </c>
      <c r="J14" s="93">
        <v>270</v>
      </c>
      <c r="K14" s="93">
        <v>270</v>
      </c>
      <c r="L14" s="93">
        <v>280</v>
      </c>
      <c r="M14" s="75"/>
      <c r="N14" s="75"/>
    </row>
    <row r="15" spans="1:16" ht="39.6" x14ac:dyDescent="0.25">
      <c r="C15" s="94" t="s">
        <v>31</v>
      </c>
      <c r="D15" s="95" t="s">
        <v>30</v>
      </c>
      <c r="E15" s="101"/>
      <c r="F15" s="76"/>
      <c r="G15" s="96">
        <f>G16</f>
        <v>6800</v>
      </c>
      <c r="H15" s="97">
        <f t="shared" ref="H15:L15" si="3">H16</f>
        <v>5078.92</v>
      </c>
      <c r="I15" s="96">
        <f t="shared" si="3"/>
        <v>6210</v>
      </c>
      <c r="J15" s="96">
        <f t="shared" si="3"/>
        <v>6750</v>
      </c>
      <c r="K15" s="96">
        <f t="shared" si="3"/>
        <v>7020</v>
      </c>
      <c r="L15" s="96">
        <f t="shared" si="3"/>
        <v>7150</v>
      </c>
      <c r="M15" s="75"/>
      <c r="N15" s="75"/>
    </row>
    <row r="16" spans="1:16" ht="39.6" x14ac:dyDescent="0.25">
      <c r="C16" s="108" t="s">
        <v>33</v>
      </c>
      <c r="D16" s="108" t="s">
        <v>32</v>
      </c>
      <c r="E16" s="108"/>
      <c r="F16" s="108"/>
      <c r="G16" s="106">
        <f t="shared" ref="G16:L16" si="4">G17+G18+G19+G20</f>
        <v>6800</v>
      </c>
      <c r="H16" s="106">
        <f t="shared" si="4"/>
        <v>5078.92</v>
      </c>
      <c r="I16" s="106">
        <f t="shared" si="4"/>
        <v>6210</v>
      </c>
      <c r="J16" s="106">
        <f t="shared" si="4"/>
        <v>6750</v>
      </c>
      <c r="K16" s="106">
        <f t="shared" si="4"/>
        <v>7020</v>
      </c>
      <c r="L16" s="106">
        <f t="shared" si="4"/>
        <v>7150</v>
      </c>
      <c r="M16" s="75"/>
      <c r="N16" s="75"/>
    </row>
    <row r="17" spans="3:14" ht="69" customHeight="1" x14ac:dyDescent="0.25">
      <c r="C17" s="100" t="s">
        <v>587</v>
      </c>
      <c r="D17" s="100" t="s">
        <v>38</v>
      </c>
      <c r="E17" s="91" t="s">
        <v>386</v>
      </c>
      <c r="F17" s="100"/>
      <c r="G17" s="89">
        <v>3120</v>
      </c>
      <c r="H17" s="89">
        <v>2337.15</v>
      </c>
      <c r="I17" s="89">
        <v>2916</v>
      </c>
      <c r="J17" s="89">
        <v>3098</v>
      </c>
      <c r="K17" s="89">
        <v>3230</v>
      </c>
      <c r="L17" s="89">
        <v>3310</v>
      </c>
      <c r="M17" s="75"/>
      <c r="N17" s="75"/>
    </row>
    <row r="18" spans="3:14" ht="81" customHeight="1" x14ac:dyDescent="0.25">
      <c r="C18" s="100" t="s">
        <v>588</v>
      </c>
      <c r="D18" s="100" t="s">
        <v>40</v>
      </c>
      <c r="E18" s="91" t="s">
        <v>386</v>
      </c>
      <c r="F18" s="100"/>
      <c r="G18" s="89">
        <v>16.100000000000001</v>
      </c>
      <c r="H18" s="89">
        <v>16.43</v>
      </c>
      <c r="I18" s="89">
        <v>18</v>
      </c>
      <c r="J18" s="89">
        <v>19</v>
      </c>
      <c r="K18" s="89">
        <v>19</v>
      </c>
      <c r="L18" s="89">
        <v>19</v>
      </c>
      <c r="M18" s="75"/>
      <c r="N18" s="75"/>
    </row>
    <row r="19" spans="3:14" ht="66" customHeight="1" x14ac:dyDescent="0.25">
      <c r="C19" s="100" t="s">
        <v>589</v>
      </c>
      <c r="D19" s="100" t="s">
        <v>42</v>
      </c>
      <c r="E19" s="91" t="s">
        <v>386</v>
      </c>
      <c r="F19" s="100"/>
      <c r="G19" s="89">
        <v>4063.9</v>
      </c>
      <c r="H19" s="89">
        <v>3144.99</v>
      </c>
      <c r="I19" s="89">
        <v>3763</v>
      </c>
      <c r="J19" s="89">
        <v>4077</v>
      </c>
      <c r="K19" s="89">
        <v>4231</v>
      </c>
      <c r="L19" s="89">
        <v>4331</v>
      </c>
      <c r="M19" s="75"/>
      <c r="N19" s="75"/>
    </row>
    <row r="20" spans="3:14" ht="80.400000000000006" customHeight="1" x14ac:dyDescent="0.25">
      <c r="C20" s="100" t="s">
        <v>590</v>
      </c>
      <c r="D20" s="100" t="s">
        <v>44</v>
      </c>
      <c r="E20" s="91" t="s">
        <v>386</v>
      </c>
      <c r="F20" s="100"/>
      <c r="G20" s="89">
        <v>-400</v>
      </c>
      <c r="H20" s="89">
        <v>-419.65</v>
      </c>
      <c r="I20" s="89">
        <v>-487</v>
      </c>
      <c r="J20" s="89">
        <v>-444</v>
      </c>
      <c r="K20" s="89">
        <v>-460</v>
      </c>
      <c r="L20" s="89">
        <v>-510</v>
      </c>
      <c r="M20" s="75"/>
      <c r="N20" s="75"/>
    </row>
    <row r="21" spans="3:14" x14ac:dyDescent="0.25">
      <c r="C21" s="94" t="s">
        <v>49</v>
      </c>
      <c r="D21" s="95" t="s">
        <v>48</v>
      </c>
      <c r="E21" s="109"/>
      <c r="F21" s="76"/>
      <c r="G21" s="96">
        <f t="shared" ref="G21:L21" si="5">G22+G27+G29+G31</f>
        <v>32255</v>
      </c>
      <c r="H21" s="97">
        <f t="shared" si="5"/>
        <v>34453.31</v>
      </c>
      <c r="I21" s="96">
        <f t="shared" si="5"/>
        <v>37881</v>
      </c>
      <c r="J21" s="96">
        <f t="shared" si="5"/>
        <v>23190</v>
      </c>
      <c r="K21" s="96">
        <f t="shared" si="5"/>
        <v>20040</v>
      </c>
      <c r="L21" s="96">
        <f t="shared" si="5"/>
        <v>28220</v>
      </c>
      <c r="M21" s="75"/>
      <c r="N21" s="75"/>
    </row>
    <row r="22" spans="3:14" ht="26.4" x14ac:dyDescent="0.25">
      <c r="C22" s="94" t="s">
        <v>238</v>
      </c>
      <c r="D22" s="95" t="s">
        <v>50</v>
      </c>
      <c r="E22" s="109" t="s">
        <v>284</v>
      </c>
      <c r="F22" s="76"/>
      <c r="G22" s="96">
        <f t="shared" ref="G22:L22" si="6">G23+G25</f>
        <v>12850</v>
      </c>
      <c r="H22" s="97">
        <f t="shared" si="6"/>
        <v>14819.23</v>
      </c>
      <c r="I22" s="96">
        <f t="shared" si="6"/>
        <v>16617</v>
      </c>
      <c r="J22" s="96">
        <f t="shared" si="6"/>
        <v>16690</v>
      </c>
      <c r="K22" s="96">
        <f t="shared" si="6"/>
        <v>17350</v>
      </c>
      <c r="L22" s="96">
        <f t="shared" si="6"/>
        <v>25850</v>
      </c>
      <c r="M22" s="75"/>
      <c r="N22" s="75"/>
    </row>
    <row r="23" spans="3:14" ht="39.6" x14ac:dyDescent="0.25">
      <c r="C23" s="102" t="s">
        <v>239</v>
      </c>
      <c r="D23" s="103" t="s">
        <v>51</v>
      </c>
      <c r="E23" s="91"/>
      <c r="F23" s="48"/>
      <c r="G23" s="93">
        <f>G24</f>
        <v>9660</v>
      </c>
      <c r="H23" s="92">
        <f t="shared" ref="H23:L23" si="7">H24</f>
        <v>11878.47</v>
      </c>
      <c r="I23" s="93">
        <f t="shared" si="7"/>
        <v>13233</v>
      </c>
      <c r="J23" s="93">
        <f t="shared" si="7"/>
        <v>13590</v>
      </c>
      <c r="K23" s="93">
        <f t="shared" si="7"/>
        <v>14130</v>
      </c>
      <c r="L23" s="93">
        <f t="shared" si="7"/>
        <v>21000</v>
      </c>
      <c r="M23" s="75"/>
      <c r="N23" s="75"/>
    </row>
    <row r="24" spans="3:14" ht="25.5" customHeight="1" x14ac:dyDescent="0.25">
      <c r="C24" s="98" t="s">
        <v>52</v>
      </c>
      <c r="D24" s="100" t="s">
        <v>51</v>
      </c>
      <c r="E24" s="91" t="s">
        <v>284</v>
      </c>
      <c r="F24" s="48"/>
      <c r="G24" s="93">
        <v>9660</v>
      </c>
      <c r="H24" s="92">
        <v>11878.47</v>
      </c>
      <c r="I24" s="93">
        <v>13233</v>
      </c>
      <c r="J24" s="93">
        <v>13590</v>
      </c>
      <c r="K24" s="93">
        <v>14130</v>
      </c>
      <c r="L24" s="93">
        <v>21000</v>
      </c>
      <c r="M24" s="75"/>
      <c r="N24" s="75"/>
    </row>
    <row r="25" spans="3:14" ht="27" customHeight="1" x14ac:dyDescent="0.25">
      <c r="C25" s="102" t="s">
        <v>240</v>
      </c>
      <c r="D25" s="103" t="s">
        <v>53</v>
      </c>
      <c r="E25" s="91"/>
      <c r="F25" s="48"/>
      <c r="G25" s="93">
        <f>G26</f>
        <v>3190</v>
      </c>
      <c r="H25" s="92">
        <f t="shared" ref="H25:L25" si="8">H26</f>
        <v>2940.76</v>
      </c>
      <c r="I25" s="93">
        <f t="shared" si="8"/>
        <v>3384</v>
      </c>
      <c r="J25" s="93">
        <f t="shared" si="8"/>
        <v>3100</v>
      </c>
      <c r="K25" s="93">
        <f t="shared" si="8"/>
        <v>3220</v>
      </c>
      <c r="L25" s="93">
        <f t="shared" si="8"/>
        <v>4850</v>
      </c>
      <c r="M25" s="75"/>
      <c r="N25" s="75"/>
    </row>
    <row r="26" spans="3:14" ht="26.25" customHeight="1" x14ac:dyDescent="0.25">
      <c r="C26" s="98" t="s">
        <v>54</v>
      </c>
      <c r="D26" s="100" t="s">
        <v>53</v>
      </c>
      <c r="E26" s="91" t="s">
        <v>284</v>
      </c>
      <c r="F26" s="48"/>
      <c r="G26" s="93">
        <v>3190</v>
      </c>
      <c r="H26" s="92">
        <v>2940.76</v>
      </c>
      <c r="I26" s="93">
        <v>3384</v>
      </c>
      <c r="J26" s="93">
        <v>3100</v>
      </c>
      <c r="K26" s="93">
        <v>3220</v>
      </c>
      <c r="L26" s="93">
        <v>4850</v>
      </c>
      <c r="M26" s="75"/>
      <c r="N26" s="75"/>
    </row>
    <row r="27" spans="3:14" ht="26.25" customHeight="1" x14ac:dyDescent="0.25">
      <c r="C27" s="94" t="s">
        <v>391</v>
      </c>
      <c r="D27" s="95" t="s">
        <v>390</v>
      </c>
      <c r="E27" s="109" t="s">
        <v>284</v>
      </c>
      <c r="F27" s="105"/>
      <c r="G27" s="96">
        <f t="shared" ref="G27:L27" si="9">G28</f>
        <v>18535</v>
      </c>
      <c r="H27" s="96">
        <f t="shared" si="9"/>
        <v>19165.78</v>
      </c>
      <c r="I27" s="96">
        <f t="shared" si="9"/>
        <v>20197</v>
      </c>
      <c r="J27" s="96">
        <f t="shared" si="9"/>
        <v>4400</v>
      </c>
      <c r="K27" s="96">
        <f t="shared" si="9"/>
        <v>500</v>
      </c>
      <c r="L27" s="96">
        <f t="shared" si="9"/>
        <v>100</v>
      </c>
      <c r="M27" s="75"/>
      <c r="N27" s="75"/>
    </row>
    <row r="28" spans="3:14" ht="26.25" customHeight="1" x14ac:dyDescent="0.25">
      <c r="C28" s="98" t="s">
        <v>464</v>
      </c>
      <c r="D28" s="100" t="s">
        <v>390</v>
      </c>
      <c r="E28" s="91" t="s">
        <v>284</v>
      </c>
      <c r="F28" s="105"/>
      <c r="G28" s="93">
        <v>18535</v>
      </c>
      <c r="H28" s="93">
        <v>19165.78</v>
      </c>
      <c r="I28" s="93">
        <v>20197</v>
      </c>
      <c r="J28" s="93">
        <v>4400</v>
      </c>
      <c r="K28" s="93">
        <v>500</v>
      </c>
      <c r="L28" s="93">
        <v>100</v>
      </c>
      <c r="M28" s="75"/>
      <c r="N28" s="75"/>
    </row>
    <row r="29" spans="3:14" x14ac:dyDescent="0.25">
      <c r="C29" s="94" t="s">
        <v>393</v>
      </c>
      <c r="D29" s="95" t="s">
        <v>279</v>
      </c>
      <c r="E29" s="109" t="s">
        <v>284</v>
      </c>
      <c r="F29" s="76"/>
      <c r="G29" s="96">
        <f>G30</f>
        <v>10</v>
      </c>
      <c r="H29" s="97">
        <f t="shared" ref="H29:L29" si="10">H30</f>
        <v>7.44</v>
      </c>
      <c r="I29" s="96">
        <f t="shared" si="10"/>
        <v>10</v>
      </c>
      <c r="J29" s="96">
        <f t="shared" si="10"/>
        <v>10</v>
      </c>
      <c r="K29" s="96">
        <f t="shared" si="10"/>
        <v>10</v>
      </c>
      <c r="L29" s="96">
        <f t="shared" si="10"/>
        <v>10</v>
      </c>
      <c r="M29" s="75"/>
      <c r="N29" s="75"/>
    </row>
    <row r="30" spans="3:14" x14ac:dyDescent="0.25">
      <c r="C30" s="98" t="s">
        <v>392</v>
      </c>
      <c r="D30" s="100" t="s">
        <v>279</v>
      </c>
      <c r="E30" s="91" t="s">
        <v>284</v>
      </c>
      <c r="F30" s="76"/>
      <c r="G30" s="93">
        <v>10</v>
      </c>
      <c r="H30" s="93">
        <v>7.44</v>
      </c>
      <c r="I30" s="93">
        <v>10</v>
      </c>
      <c r="J30" s="93">
        <v>10</v>
      </c>
      <c r="K30" s="93">
        <v>10</v>
      </c>
      <c r="L30" s="93">
        <v>10</v>
      </c>
      <c r="M30" s="75"/>
      <c r="N30" s="75"/>
    </row>
    <row r="31" spans="3:14" ht="26.4" x14ac:dyDescent="0.25">
      <c r="C31" s="94" t="s">
        <v>394</v>
      </c>
      <c r="D31" s="95" t="s">
        <v>395</v>
      </c>
      <c r="E31" s="109" t="s">
        <v>284</v>
      </c>
      <c r="F31" s="76"/>
      <c r="G31" s="96">
        <f t="shared" ref="G31:L31" si="11">G32</f>
        <v>860</v>
      </c>
      <c r="H31" s="97">
        <f t="shared" si="11"/>
        <v>460.86</v>
      </c>
      <c r="I31" s="96">
        <f t="shared" si="11"/>
        <v>1057</v>
      </c>
      <c r="J31" s="96">
        <f t="shared" si="11"/>
        <v>2090</v>
      </c>
      <c r="K31" s="96">
        <f t="shared" si="11"/>
        <v>2180</v>
      </c>
      <c r="L31" s="96">
        <f t="shared" si="11"/>
        <v>2260</v>
      </c>
      <c r="M31" s="75"/>
      <c r="N31" s="75"/>
    </row>
    <row r="32" spans="3:14" ht="39.6" x14ac:dyDescent="0.25">
      <c r="C32" s="98" t="s">
        <v>396</v>
      </c>
      <c r="D32" s="100" t="s">
        <v>397</v>
      </c>
      <c r="E32" s="91" t="s">
        <v>284</v>
      </c>
      <c r="F32" s="76"/>
      <c r="G32" s="93">
        <v>860</v>
      </c>
      <c r="H32" s="93">
        <v>460.86</v>
      </c>
      <c r="I32" s="93">
        <v>1057</v>
      </c>
      <c r="J32" s="93">
        <v>2090</v>
      </c>
      <c r="K32" s="93">
        <v>2180</v>
      </c>
      <c r="L32" s="93">
        <v>2260</v>
      </c>
      <c r="M32" s="75"/>
      <c r="N32" s="75"/>
    </row>
    <row r="33" spans="3:14" x14ac:dyDescent="0.25">
      <c r="C33" s="94" t="s">
        <v>58</v>
      </c>
      <c r="D33" s="95" t="s">
        <v>57</v>
      </c>
      <c r="E33" s="109" t="s">
        <v>284</v>
      </c>
      <c r="F33" s="76"/>
      <c r="G33" s="96">
        <f t="shared" ref="G33:L33" si="12">G34+G36</f>
        <v>9080</v>
      </c>
      <c r="H33" s="97">
        <f t="shared" si="12"/>
        <v>5135.17</v>
      </c>
      <c r="I33" s="96">
        <f t="shared" si="12"/>
        <v>9222</v>
      </c>
      <c r="J33" s="96">
        <f t="shared" si="12"/>
        <v>9720</v>
      </c>
      <c r="K33" s="96">
        <f t="shared" si="12"/>
        <v>10260</v>
      </c>
      <c r="L33" s="96">
        <f t="shared" si="12"/>
        <v>10860</v>
      </c>
      <c r="M33" s="75"/>
      <c r="N33" s="75"/>
    </row>
    <row r="34" spans="3:14" x14ac:dyDescent="0.25">
      <c r="C34" s="102" t="s">
        <v>399</v>
      </c>
      <c r="D34" s="103" t="s">
        <v>398</v>
      </c>
      <c r="E34" s="104"/>
      <c r="F34" s="76"/>
      <c r="G34" s="106">
        <f t="shared" ref="G34:L34" si="13">G35</f>
        <v>6090</v>
      </c>
      <c r="H34" s="106">
        <f t="shared" si="13"/>
        <v>2567.83</v>
      </c>
      <c r="I34" s="106">
        <f t="shared" si="13"/>
        <v>6023</v>
      </c>
      <c r="J34" s="106">
        <f t="shared" si="13"/>
        <v>6500</v>
      </c>
      <c r="K34" s="106">
        <f t="shared" si="13"/>
        <v>7020</v>
      </c>
      <c r="L34" s="106">
        <f t="shared" si="13"/>
        <v>7590</v>
      </c>
      <c r="M34" s="75"/>
      <c r="N34" s="75"/>
    </row>
    <row r="35" spans="3:14" ht="52.8" x14ac:dyDescent="0.25">
      <c r="C35" s="98" t="s">
        <v>400</v>
      </c>
      <c r="D35" s="98" t="s">
        <v>401</v>
      </c>
      <c r="E35" s="91" t="s">
        <v>284</v>
      </c>
      <c r="F35" s="76"/>
      <c r="G35" s="93">
        <v>6090</v>
      </c>
      <c r="H35" s="93">
        <v>2567.83</v>
      </c>
      <c r="I35" s="93">
        <v>6023</v>
      </c>
      <c r="J35" s="93">
        <v>6500</v>
      </c>
      <c r="K35" s="93">
        <v>7020</v>
      </c>
      <c r="L35" s="93">
        <v>7590</v>
      </c>
      <c r="M35" s="75"/>
      <c r="N35" s="75"/>
    </row>
    <row r="36" spans="3:14" x14ac:dyDescent="0.25">
      <c r="C36" s="102" t="s">
        <v>403</v>
      </c>
      <c r="D36" s="103" t="s">
        <v>402</v>
      </c>
      <c r="E36" s="104"/>
      <c r="F36" s="105"/>
      <c r="G36" s="106">
        <f>G37+G39</f>
        <v>2990</v>
      </c>
      <c r="H36" s="107">
        <f t="shared" ref="H36:L36" si="14">H37+H39</f>
        <v>2567.3399999999997</v>
      </c>
      <c r="I36" s="106">
        <f t="shared" si="14"/>
        <v>3199</v>
      </c>
      <c r="J36" s="106">
        <f t="shared" si="14"/>
        <v>3220</v>
      </c>
      <c r="K36" s="106">
        <f t="shared" si="14"/>
        <v>3240</v>
      </c>
      <c r="L36" s="106">
        <f t="shared" si="14"/>
        <v>3270</v>
      </c>
      <c r="M36" s="75"/>
      <c r="N36" s="75"/>
    </row>
    <row r="37" spans="3:14" x14ac:dyDescent="0.25">
      <c r="C37" s="98" t="s">
        <v>406</v>
      </c>
      <c r="D37" s="100" t="s">
        <v>404</v>
      </c>
      <c r="E37" s="91" t="s">
        <v>284</v>
      </c>
      <c r="F37" s="48"/>
      <c r="G37" s="93">
        <f t="shared" ref="G37:L37" si="15">G38</f>
        <v>2180</v>
      </c>
      <c r="H37" s="92">
        <f t="shared" si="15"/>
        <v>2202.16</v>
      </c>
      <c r="I37" s="93">
        <f t="shared" si="15"/>
        <v>2323</v>
      </c>
      <c r="J37" s="93">
        <f t="shared" si="15"/>
        <v>2335</v>
      </c>
      <c r="K37" s="93">
        <f t="shared" si="15"/>
        <v>2346</v>
      </c>
      <c r="L37" s="93">
        <f t="shared" si="15"/>
        <v>2370</v>
      </c>
      <c r="M37" s="75"/>
      <c r="N37" s="75"/>
    </row>
    <row r="38" spans="3:14" ht="39.6" x14ac:dyDescent="0.25">
      <c r="C38" s="98" t="s">
        <v>405</v>
      </c>
      <c r="D38" s="100" t="s">
        <v>407</v>
      </c>
      <c r="E38" s="91" t="s">
        <v>284</v>
      </c>
      <c r="F38" s="48"/>
      <c r="G38" s="93">
        <v>2180</v>
      </c>
      <c r="H38" s="92">
        <v>2202.16</v>
      </c>
      <c r="I38" s="93">
        <v>2323</v>
      </c>
      <c r="J38" s="93">
        <v>2335</v>
      </c>
      <c r="K38" s="93">
        <v>2346</v>
      </c>
      <c r="L38" s="93">
        <v>2370</v>
      </c>
      <c r="M38" s="75"/>
      <c r="N38" s="75"/>
    </row>
    <row r="39" spans="3:14" x14ac:dyDescent="0.25">
      <c r="C39" s="98" t="s">
        <v>409</v>
      </c>
      <c r="D39" s="100" t="s">
        <v>408</v>
      </c>
      <c r="E39" s="91" t="s">
        <v>284</v>
      </c>
      <c r="F39" s="48"/>
      <c r="G39" s="93">
        <f t="shared" ref="G39:L39" si="16">G40</f>
        <v>810</v>
      </c>
      <c r="H39" s="92">
        <f t="shared" si="16"/>
        <v>365.18</v>
      </c>
      <c r="I39" s="93">
        <f t="shared" si="16"/>
        <v>876</v>
      </c>
      <c r="J39" s="93">
        <f t="shared" si="16"/>
        <v>885</v>
      </c>
      <c r="K39" s="93">
        <f t="shared" si="16"/>
        <v>894</v>
      </c>
      <c r="L39" s="93">
        <f t="shared" si="16"/>
        <v>900</v>
      </c>
      <c r="M39" s="75"/>
      <c r="N39" s="75"/>
    </row>
    <row r="40" spans="3:14" ht="39.6" x14ac:dyDescent="0.25">
      <c r="C40" s="98" t="s">
        <v>410</v>
      </c>
      <c r="D40" s="100" t="s">
        <v>411</v>
      </c>
      <c r="E40" s="91" t="s">
        <v>284</v>
      </c>
      <c r="F40" s="105"/>
      <c r="G40" s="93">
        <v>810</v>
      </c>
      <c r="H40" s="93">
        <v>365.18</v>
      </c>
      <c r="I40" s="93">
        <v>876</v>
      </c>
      <c r="J40" s="93">
        <v>885</v>
      </c>
      <c r="K40" s="93">
        <v>894</v>
      </c>
      <c r="L40" s="93">
        <v>900</v>
      </c>
      <c r="M40" s="75"/>
      <c r="N40" s="75"/>
    </row>
    <row r="41" spans="3:14" x14ac:dyDescent="0.25">
      <c r="C41" s="94" t="s">
        <v>88</v>
      </c>
      <c r="D41" s="95" t="s">
        <v>87</v>
      </c>
      <c r="E41" s="110"/>
      <c r="F41" s="76"/>
      <c r="G41" s="96">
        <f t="shared" ref="G41:L41" si="17">G42+G44</f>
        <v>6340</v>
      </c>
      <c r="H41" s="97">
        <f t="shared" si="17"/>
        <v>6543.7999999999993</v>
      </c>
      <c r="I41" s="96">
        <f t="shared" si="17"/>
        <v>7877</v>
      </c>
      <c r="J41" s="96">
        <f t="shared" si="17"/>
        <v>7960</v>
      </c>
      <c r="K41" s="96">
        <f t="shared" si="17"/>
        <v>8030</v>
      </c>
      <c r="L41" s="96">
        <f t="shared" si="17"/>
        <v>8110</v>
      </c>
      <c r="M41" s="75"/>
      <c r="N41" s="87"/>
    </row>
    <row r="42" spans="3:14" ht="39.6" x14ac:dyDescent="0.25">
      <c r="C42" s="35" t="s">
        <v>412</v>
      </c>
      <c r="D42" s="35" t="s">
        <v>414</v>
      </c>
      <c r="E42" s="104"/>
      <c r="F42" s="105"/>
      <c r="G42" s="106">
        <f>G43</f>
        <v>6300</v>
      </c>
      <c r="H42" s="107">
        <f t="shared" ref="H42:L42" si="18">H43</f>
        <v>6503.4</v>
      </c>
      <c r="I42" s="106">
        <f t="shared" si="18"/>
        <v>7843</v>
      </c>
      <c r="J42" s="106">
        <f t="shared" si="18"/>
        <v>7920</v>
      </c>
      <c r="K42" s="106">
        <f t="shared" si="18"/>
        <v>8000</v>
      </c>
      <c r="L42" s="106">
        <f t="shared" si="18"/>
        <v>8080</v>
      </c>
      <c r="M42" s="75"/>
      <c r="N42" s="75"/>
    </row>
    <row r="43" spans="3:14" ht="52.8" x14ac:dyDescent="0.25">
      <c r="C43" s="32" t="s">
        <v>413</v>
      </c>
      <c r="D43" s="100" t="s">
        <v>416</v>
      </c>
      <c r="E43" s="111" t="s">
        <v>284</v>
      </c>
      <c r="F43" s="48"/>
      <c r="G43" s="93">
        <v>6300</v>
      </c>
      <c r="H43" s="92">
        <v>6503.4</v>
      </c>
      <c r="I43" s="93">
        <v>7843</v>
      </c>
      <c r="J43" s="93">
        <v>7920</v>
      </c>
      <c r="K43" s="93">
        <v>8000</v>
      </c>
      <c r="L43" s="93">
        <v>8080</v>
      </c>
      <c r="M43" s="75"/>
      <c r="N43" s="75"/>
    </row>
    <row r="44" spans="3:14" ht="42" customHeight="1" x14ac:dyDescent="0.25">
      <c r="C44" s="102" t="s">
        <v>91</v>
      </c>
      <c r="D44" s="35" t="s">
        <v>90</v>
      </c>
      <c r="E44" s="104"/>
      <c r="F44" s="48"/>
      <c r="G44" s="106">
        <f t="shared" ref="G44:L44" si="19">G45+G46</f>
        <v>40</v>
      </c>
      <c r="H44" s="106">
        <f t="shared" si="19"/>
        <v>40.4</v>
      </c>
      <c r="I44" s="106">
        <f t="shared" si="19"/>
        <v>34</v>
      </c>
      <c r="J44" s="106">
        <f t="shared" si="19"/>
        <v>40</v>
      </c>
      <c r="K44" s="106">
        <f t="shared" si="19"/>
        <v>30</v>
      </c>
      <c r="L44" s="106">
        <f t="shared" si="19"/>
        <v>30</v>
      </c>
      <c r="M44" s="75"/>
      <c r="N44" s="75"/>
    </row>
    <row r="45" spans="3:14" ht="28.2" customHeight="1" x14ac:dyDescent="0.25">
      <c r="C45" s="98" t="s">
        <v>552</v>
      </c>
      <c r="D45" s="99" t="s">
        <v>553</v>
      </c>
      <c r="E45" s="91" t="s">
        <v>554</v>
      </c>
      <c r="F45" s="105"/>
      <c r="G45" s="92">
        <v>0</v>
      </c>
      <c r="H45" s="92">
        <v>10</v>
      </c>
      <c r="I45" s="92">
        <v>0</v>
      </c>
      <c r="J45" s="92">
        <v>0</v>
      </c>
      <c r="K45" s="92">
        <v>0</v>
      </c>
      <c r="L45" s="92">
        <v>0</v>
      </c>
      <c r="M45" s="75"/>
      <c r="N45" s="75"/>
    </row>
    <row r="46" spans="3:14" ht="93.6" customHeight="1" x14ac:dyDescent="0.25">
      <c r="C46" s="98" t="s">
        <v>422</v>
      </c>
      <c r="D46" s="99" t="s">
        <v>421</v>
      </c>
      <c r="E46" s="91" t="s">
        <v>415</v>
      </c>
      <c r="F46" s="48"/>
      <c r="G46" s="93">
        <v>40</v>
      </c>
      <c r="H46" s="92">
        <v>30.4</v>
      </c>
      <c r="I46" s="93">
        <v>34</v>
      </c>
      <c r="J46" s="93">
        <v>40</v>
      </c>
      <c r="K46" s="93">
        <v>30</v>
      </c>
      <c r="L46" s="93">
        <v>30</v>
      </c>
      <c r="M46" s="75"/>
      <c r="N46" s="75"/>
    </row>
    <row r="47" spans="3:14" ht="39.6" x14ac:dyDescent="0.25">
      <c r="C47" s="94" t="s">
        <v>111</v>
      </c>
      <c r="D47" s="95" t="s">
        <v>110</v>
      </c>
      <c r="E47" s="101"/>
      <c r="F47" s="76"/>
      <c r="G47" s="96">
        <f t="shared" ref="G47:L47" si="20">G48+G50+G53+G55+G59</f>
        <v>30838</v>
      </c>
      <c r="H47" s="97">
        <f t="shared" si="20"/>
        <v>27937.379999999997</v>
      </c>
      <c r="I47" s="96">
        <f t="shared" si="20"/>
        <v>33388.899999999994</v>
      </c>
      <c r="J47" s="96">
        <f t="shared" si="20"/>
        <v>35380</v>
      </c>
      <c r="K47" s="96">
        <f t="shared" si="20"/>
        <v>34392</v>
      </c>
      <c r="L47" s="96">
        <f t="shared" si="20"/>
        <v>33384</v>
      </c>
      <c r="M47" s="75"/>
      <c r="N47" s="75"/>
    </row>
    <row r="48" spans="3:14" ht="77.25" customHeight="1" x14ac:dyDescent="0.25">
      <c r="C48" s="102" t="s">
        <v>113</v>
      </c>
      <c r="D48" s="103" t="s">
        <v>112</v>
      </c>
      <c r="E48" s="88"/>
      <c r="F48" s="48"/>
      <c r="G48" s="93">
        <f>G49</f>
        <v>0</v>
      </c>
      <c r="H48" s="92">
        <f t="shared" ref="H48:L48" si="21">H49</f>
        <v>0</v>
      </c>
      <c r="I48" s="93">
        <f t="shared" si="21"/>
        <v>31.6</v>
      </c>
      <c r="J48" s="93">
        <f t="shared" si="21"/>
        <v>100</v>
      </c>
      <c r="K48" s="93">
        <f t="shared" si="21"/>
        <v>420</v>
      </c>
      <c r="L48" s="93">
        <f t="shared" si="21"/>
        <v>540</v>
      </c>
      <c r="M48" s="75"/>
      <c r="N48" s="75"/>
    </row>
    <row r="49" spans="3:14" ht="49.5" customHeight="1" x14ac:dyDescent="0.25">
      <c r="C49" s="98" t="s">
        <v>424</v>
      </c>
      <c r="D49" s="100" t="s">
        <v>423</v>
      </c>
      <c r="E49" s="91" t="s">
        <v>415</v>
      </c>
      <c r="F49" s="48"/>
      <c r="G49" s="93">
        <v>0</v>
      </c>
      <c r="H49" s="92">
        <v>0</v>
      </c>
      <c r="I49" s="93">
        <v>31.6</v>
      </c>
      <c r="J49" s="93">
        <v>100</v>
      </c>
      <c r="K49" s="93">
        <v>420</v>
      </c>
      <c r="L49" s="93">
        <v>540</v>
      </c>
      <c r="M49" s="75"/>
      <c r="N49" s="75"/>
    </row>
    <row r="50" spans="3:14" ht="39" customHeight="1" x14ac:dyDescent="0.25">
      <c r="C50" s="102" t="s">
        <v>118</v>
      </c>
      <c r="D50" s="108" t="s">
        <v>117</v>
      </c>
      <c r="E50" s="112"/>
      <c r="F50" s="48"/>
      <c r="G50" s="93">
        <f>G51+G52</f>
        <v>6238</v>
      </c>
      <c r="H50" s="92">
        <f t="shared" ref="H50:L50" si="22">H51+H52</f>
        <v>5227.7400000000007</v>
      </c>
      <c r="I50" s="93">
        <f t="shared" si="22"/>
        <v>6238</v>
      </c>
      <c r="J50" s="93">
        <f t="shared" si="22"/>
        <v>5440</v>
      </c>
      <c r="K50" s="93">
        <f t="shared" si="22"/>
        <v>5542</v>
      </c>
      <c r="L50" s="93">
        <f t="shared" si="22"/>
        <v>5744</v>
      </c>
      <c r="M50" s="75"/>
      <c r="N50" s="75"/>
    </row>
    <row r="51" spans="3:14" ht="87" customHeight="1" x14ac:dyDescent="0.25">
      <c r="C51" s="98" t="s">
        <v>426</v>
      </c>
      <c r="D51" s="100" t="s">
        <v>425</v>
      </c>
      <c r="E51" s="91" t="s">
        <v>415</v>
      </c>
      <c r="F51" s="48"/>
      <c r="G51" s="93">
        <v>6100</v>
      </c>
      <c r="H51" s="92">
        <v>5111.18</v>
      </c>
      <c r="I51" s="93">
        <v>6100</v>
      </c>
      <c r="J51" s="93">
        <v>5300</v>
      </c>
      <c r="K51" s="93">
        <v>5400</v>
      </c>
      <c r="L51" s="93">
        <v>5600</v>
      </c>
      <c r="M51" s="75"/>
      <c r="N51" s="75"/>
    </row>
    <row r="52" spans="3:14" ht="79.5" customHeight="1" x14ac:dyDescent="0.25">
      <c r="C52" s="98" t="s">
        <v>427</v>
      </c>
      <c r="D52" s="100" t="s">
        <v>428</v>
      </c>
      <c r="E52" s="91" t="s">
        <v>415</v>
      </c>
      <c r="F52" s="105"/>
      <c r="G52" s="93">
        <v>138</v>
      </c>
      <c r="H52" s="93">
        <v>116.56</v>
      </c>
      <c r="I52" s="93">
        <v>138</v>
      </c>
      <c r="J52" s="93">
        <v>140</v>
      </c>
      <c r="K52" s="93">
        <v>142</v>
      </c>
      <c r="L52" s="93">
        <v>144</v>
      </c>
      <c r="M52" s="75"/>
      <c r="N52" s="75"/>
    </row>
    <row r="53" spans="3:14" ht="88.5" customHeight="1" x14ac:dyDescent="0.25">
      <c r="C53" s="102" t="s">
        <v>429</v>
      </c>
      <c r="D53" s="108" t="s">
        <v>120</v>
      </c>
      <c r="E53" s="116"/>
      <c r="F53" s="54"/>
      <c r="G53" s="113">
        <f>G54</f>
        <v>16300</v>
      </c>
      <c r="H53" s="114">
        <f t="shared" ref="H53:L53" si="23">H54</f>
        <v>15792.88</v>
      </c>
      <c r="I53" s="113">
        <f t="shared" si="23"/>
        <v>18500</v>
      </c>
      <c r="J53" s="113">
        <f t="shared" si="23"/>
        <v>21000</v>
      </c>
      <c r="K53" s="113">
        <f t="shared" si="23"/>
        <v>20000</v>
      </c>
      <c r="L53" s="113">
        <f t="shared" si="23"/>
        <v>19000</v>
      </c>
      <c r="M53" s="75"/>
      <c r="N53" s="75"/>
    </row>
    <row r="54" spans="3:14" ht="75.75" customHeight="1" x14ac:dyDescent="0.25">
      <c r="C54" s="98" t="s">
        <v>430</v>
      </c>
      <c r="D54" s="100" t="s">
        <v>431</v>
      </c>
      <c r="E54" s="91" t="s">
        <v>415</v>
      </c>
      <c r="F54" s="90"/>
      <c r="G54" s="117">
        <v>16300</v>
      </c>
      <c r="H54" s="117">
        <v>15792.88</v>
      </c>
      <c r="I54" s="117">
        <v>18500</v>
      </c>
      <c r="J54" s="117">
        <v>21000</v>
      </c>
      <c r="K54" s="117">
        <v>20000</v>
      </c>
      <c r="L54" s="117">
        <v>19000</v>
      </c>
      <c r="M54" s="75"/>
      <c r="N54" s="75"/>
    </row>
    <row r="55" spans="3:14" ht="26.4" x14ac:dyDescent="0.25">
      <c r="C55" s="102" t="s">
        <v>124</v>
      </c>
      <c r="D55" s="103" t="s">
        <v>123</v>
      </c>
      <c r="E55" s="118"/>
      <c r="F55" s="118"/>
      <c r="G55" s="119">
        <f>G56</f>
        <v>100</v>
      </c>
      <c r="H55" s="120">
        <f t="shared" ref="H55:L56" si="24">H56</f>
        <v>121.26</v>
      </c>
      <c r="I55" s="119">
        <f>I56</f>
        <v>121.3</v>
      </c>
      <c r="J55" s="119">
        <f t="shared" si="24"/>
        <v>0</v>
      </c>
      <c r="K55" s="119">
        <f t="shared" si="24"/>
        <v>0</v>
      </c>
      <c r="L55" s="119">
        <f t="shared" si="24"/>
        <v>0</v>
      </c>
      <c r="M55" s="75"/>
      <c r="N55" s="75"/>
    </row>
    <row r="56" spans="3:14" ht="52.8" x14ac:dyDescent="0.25">
      <c r="C56" s="98" t="s">
        <v>126</v>
      </c>
      <c r="D56" s="100" t="s">
        <v>125</v>
      </c>
      <c r="E56" s="91"/>
      <c r="F56" s="88"/>
      <c r="G56" s="121">
        <f>G57</f>
        <v>100</v>
      </c>
      <c r="H56" s="89">
        <f t="shared" si="24"/>
        <v>121.26</v>
      </c>
      <c r="I56" s="121">
        <f>I57</f>
        <v>121.3</v>
      </c>
      <c r="J56" s="121">
        <f t="shared" si="24"/>
        <v>0</v>
      </c>
      <c r="K56" s="121">
        <f t="shared" si="24"/>
        <v>0</v>
      </c>
      <c r="L56" s="121">
        <f t="shared" si="24"/>
        <v>0</v>
      </c>
      <c r="M56" s="75"/>
      <c r="N56" s="75"/>
    </row>
    <row r="57" spans="3:14" ht="48.75" customHeight="1" x14ac:dyDescent="0.25">
      <c r="C57" s="98" t="s">
        <v>433</v>
      </c>
      <c r="D57" s="100" t="s">
        <v>432</v>
      </c>
      <c r="E57" s="91" t="s">
        <v>415</v>
      </c>
      <c r="F57" s="88"/>
      <c r="G57" s="121">
        <v>100</v>
      </c>
      <c r="H57" s="89">
        <v>121.26</v>
      </c>
      <c r="I57" s="121">
        <v>121.3</v>
      </c>
      <c r="J57" s="121">
        <v>0</v>
      </c>
      <c r="K57" s="121">
        <v>0</v>
      </c>
      <c r="L57" s="121">
        <v>0</v>
      </c>
      <c r="M57" s="75"/>
      <c r="N57" s="75"/>
    </row>
    <row r="58" spans="3:14" ht="93" customHeight="1" x14ac:dyDescent="0.25">
      <c r="C58" s="102" t="s">
        <v>262</v>
      </c>
      <c r="D58" s="103" t="s">
        <v>261</v>
      </c>
      <c r="E58" s="118"/>
      <c r="F58" s="118"/>
      <c r="G58" s="119">
        <f>G59</f>
        <v>8200</v>
      </c>
      <c r="H58" s="120">
        <f t="shared" ref="H58:L59" si="25">H59</f>
        <v>6795.5</v>
      </c>
      <c r="I58" s="119">
        <f t="shared" si="25"/>
        <v>8498</v>
      </c>
      <c r="J58" s="119">
        <f t="shared" si="25"/>
        <v>8840</v>
      </c>
      <c r="K58" s="119">
        <f t="shared" si="25"/>
        <v>8430</v>
      </c>
      <c r="L58" s="119">
        <f t="shared" si="25"/>
        <v>8100</v>
      </c>
      <c r="M58" s="75"/>
      <c r="N58" s="75"/>
    </row>
    <row r="59" spans="3:14" ht="79.8" customHeight="1" x14ac:dyDescent="0.25">
      <c r="C59" s="102" t="s">
        <v>317</v>
      </c>
      <c r="D59" s="100" t="s">
        <v>316</v>
      </c>
      <c r="E59" s="91"/>
      <c r="F59" s="118"/>
      <c r="G59" s="119">
        <f>G60</f>
        <v>8200</v>
      </c>
      <c r="H59" s="120">
        <f t="shared" si="25"/>
        <v>6795.5</v>
      </c>
      <c r="I59" s="119">
        <f t="shared" si="25"/>
        <v>8498</v>
      </c>
      <c r="J59" s="119">
        <f t="shared" si="25"/>
        <v>8840</v>
      </c>
      <c r="K59" s="119">
        <f t="shared" si="25"/>
        <v>8430</v>
      </c>
      <c r="L59" s="119">
        <f t="shared" si="25"/>
        <v>8100</v>
      </c>
      <c r="M59" s="75"/>
      <c r="N59" s="75"/>
    </row>
    <row r="60" spans="3:14" ht="87.75" customHeight="1" x14ac:dyDescent="0.25">
      <c r="C60" s="48" t="s">
        <v>434</v>
      </c>
      <c r="D60" s="100" t="s">
        <v>435</v>
      </c>
      <c r="E60" s="91" t="s">
        <v>415</v>
      </c>
      <c r="F60" s="88"/>
      <c r="G60" s="121">
        <v>8200</v>
      </c>
      <c r="H60" s="89">
        <v>6795.5</v>
      </c>
      <c r="I60" s="121">
        <v>8498</v>
      </c>
      <c r="J60" s="121">
        <v>8840</v>
      </c>
      <c r="K60" s="121">
        <v>8430</v>
      </c>
      <c r="L60" s="121">
        <v>8100</v>
      </c>
      <c r="M60" s="75"/>
      <c r="N60" s="75"/>
    </row>
    <row r="61" spans="3:14" ht="26.4" x14ac:dyDescent="0.25">
      <c r="C61" s="94" t="s">
        <v>129</v>
      </c>
      <c r="D61" s="95" t="s">
        <v>128</v>
      </c>
      <c r="E61" s="112"/>
      <c r="F61" s="48"/>
      <c r="G61" s="96">
        <f>G62</f>
        <v>687</v>
      </c>
      <c r="H61" s="97">
        <f t="shared" ref="H61:L61" si="26">H62</f>
        <v>747.04</v>
      </c>
      <c r="I61" s="96">
        <f t="shared" si="26"/>
        <v>835</v>
      </c>
      <c r="J61" s="96">
        <f t="shared" si="26"/>
        <v>1180</v>
      </c>
      <c r="K61" s="96">
        <f t="shared" si="26"/>
        <v>1220</v>
      </c>
      <c r="L61" s="96">
        <f t="shared" si="26"/>
        <v>1270</v>
      </c>
      <c r="M61" s="75"/>
      <c r="N61" s="75"/>
    </row>
    <row r="62" spans="3:14" ht="26.4" x14ac:dyDescent="0.25">
      <c r="C62" s="102" t="s">
        <v>131</v>
      </c>
      <c r="D62" s="103" t="s">
        <v>130</v>
      </c>
      <c r="E62" s="112"/>
      <c r="F62" s="48"/>
      <c r="G62" s="93">
        <f>G63+G64+G65+G66</f>
        <v>687</v>
      </c>
      <c r="H62" s="92">
        <f t="shared" ref="H62:L62" si="27">H63+H64+H65+H66</f>
        <v>747.04</v>
      </c>
      <c r="I62" s="93">
        <f t="shared" si="27"/>
        <v>835</v>
      </c>
      <c r="J62" s="93">
        <f t="shared" si="27"/>
        <v>1180</v>
      </c>
      <c r="K62" s="93">
        <f t="shared" si="27"/>
        <v>1220</v>
      </c>
      <c r="L62" s="93">
        <f t="shared" si="27"/>
        <v>1270</v>
      </c>
      <c r="M62" s="75"/>
      <c r="N62" s="75"/>
    </row>
    <row r="63" spans="3:14" ht="26.4" x14ac:dyDescent="0.25">
      <c r="C63" s="98" t="s">
        <v>133</v>
      </c>
      <c r="D63" s="100" t="s">
        <v>132</v>
      </c>
      <c r="E63" s="122" t="s">
        <v>318</v>
      </c>
      <c r="F63" s="48"/>
      <c r="G63" s="93">
        <v>423</v>
      </c>
      <c r="H63" s="92">
        <v>531.6</v>
      </c>
      <c r="I63" s="93">
        <v>620</v>
      </c>
      <c r="J63" s="93">
        <v>685</v>
      </c>
      <c r="K63" s="93">
        <v>710</v>
      </c>
      <c r="L63" s="93">
        <v>738</v>
      </c>
      <c r="M63" s="75"/>
      <c r="N63" s="75"/>
    </row>
    <row r="64" spans="3:14" ht="26.4" x14ac:dyDescent="0.25">
      <c r="C64" s="98" t="s">
        <v>137</v>
      </c>
      <c r="D64" s="100" t="s">
        <v>136</v>
      </c>
      <c r="E64" s="122" t="s">
        <v>318</v>
      </c>
      <c r="F64" s="48"/>
      <c r="G64" s="93">
        <v>192</v>
      </c>
      <c r="H64" s="92">
        <v>217.02</v>
      </c>
      <c r="I64" s="93">
        <v>214</v>
      </c>
      <c r="J64" s="93">
        <v>400</v>
      </c>
      <c r="K64" s="93">
        <v>413</v>
      </c>
      <c r="L64" s="93">
        <v>431</v>
      </c>
      <c r="M64" s="75"/>
      <c r="N64" s="75"/>
    </row>
    <row r="65" spans="3:15" ht="26.4" x14ac:dyDescent="0.25">
      <c r="C65" s="98" t="s">
        <v>139</v>
      </c>
      <c r="D65" s="100" t="s">
        <v>138</v>
      </c>
      <c r="E65" s="122" t="s">
        <v>318</v>
      </c>
      <c r="F65" s="48"/>
      <c r="G65" s="93">
        <v>70</v>
      </c>
      <c r="H65" s="92">
        <v>-2.46</v>
      </c>
      <c r="I65" s="93">
        <v>0</v>
      </c>
      <c r="J65" s="93">
        <v>94</v>
      </c>
      <c r="K65" s="93">
        <v>96</v>
      </c>
      <c r="L65" s="93">
        <v>100</v>
      </c>
      <c r="M65" s="75"/>
      <c r="N65" s="75"/>
    </row>
    <row r="66" spans="3:15" ht="52.8" x14ac:dyDescent="0.25">
      <c r="C66" s="98" t="s">
        <v>143</v>
      </c>
      <c r="D66" s="100" t="s">
        <v>142</v>
      </c>
      <c r="E66" s="122" t="s">
        <v>318</v>
      </c>
      <c r="F66" s="48"/>
      <c r="G66" s="93">
        <v>2</v>
      </c>
      <c r="H66" s="92">
        <v>0.88</v>
      </c>
      <c r="I66" s="93">
        <v>1</v>
      </c>
      <c r="J66" s="93">
        <v>1</v>
      </c>
      <c r="K66" s="93">
        <v>1</v>
      </c>
      <c r="L66" s="93">
        <v>1</v>
      </c>
      <c r="M66" s="75"/>
      <c r="N66" s="75"/>
    </row>
    <row r="67" spans="3:15" ht="26.4" x14ac:dyDescent="0.25">
      <c r="C67" s="94" t="s">
        <v>165</v>
      </c>
      <c r="D67" s="95" t="s">
        <v>164</v>
      </c>
      <c r="E67" s="101"/>
      <c r="F67" s="76"/>
      <c r="G67" s="96">
        <f t="shared" ref="G67:L67" si="28">G68+G71</f>
        <v>8250</v>
      </c>
      <c r="H67" s="97">
        <f t="shared" si="28"/>
        <v>6114.42</v>
      </c>
      <c r="I67" s="96">
        <f t="shared" si="28"/>
        <v>8056</v>
      </c>
      <c r="J67" s="96">
        <f t="shared" si="28"/>
        <v>5170</v>
      </c>
      <c r="K67" s="96">
        <f t="shared" si="28"/>
        <v>5170</v>
      </c>
      <c r="L67" s="96">
        <f t="shared" si="28"/>
        <v>5280</v>
      </c>
      <c r="M67" s="75"/>
      <c r="N67" s="75"/>
    </row>
    <row r="68" spans="3:15" x14ac:dyDescent="0.25">
      <c r="C68" s="98" t="s">
        <v>167</v>
      </c>
      <c r="D68" s="100" t="s">
        <v>166</v>
      </c>
      <c r="E68" s="112"/>
      <c r="F68" s="48"/>
      <c r="G68" s="93">
        <f>G69</f>
        <v>15</v>
      </c>
      <c r="H68" s="92">
        <f>H69</f>
        <v>17.18</v>
      </c>
      <c r="I68" s="93">
        <f t="shared" ref="I68:L68" si="29">I69</f>
        <v>21</v>
      </c>
      <c r="J68" s="93">
        <f t="shared" si="29"/>
        <v>15</v>
      </c>
      <c r="K68" s="93">
        <f t="shared" si="29"/>
        <v>15</v>
      </c>
      <c r="L68" s="93">
        <f t="shared" si="29"/>
        <v>15</v>
      </c>
      <c r="M68" s="75"/>
      <c r="N68" s="87"/>
    </row>
    <row r="69" spans="3:15" ht="26.4" x14ac:dyDescent="0.25">
      <c r="C69" s="102" t="s">
        <v>169</v>
      </c>
      <c r="D69" s="103" t="s">
        <v>168</v>
      </c>
      <c r="E69" s="88"/>
      <c r="F69" s="48"/>
      <c r="G69" s="93">
        <f>G70</f>
        <v>15</v>
      </c>
      <c r="H69" s="92">
        <f t="shared" ref="H69:L69" si="30">H70</f>
        <v>17.18</v>
      </c>
      <c r="I69" s="93">
        <f t="shared" si="30"/>
        <v>21</v>
      </c>
      <c r="J69" s="93">
        <f t="shared" si="30"/>
        <v>15</v>
      </c>
      <c r="K69" s="93">
        <f t="shared" si="30"/>
        <v>15</v>
      </c>
      <c r="L69" s="93">
        <f t="shared" si="30"/>
        <v>15</v>
      </c>
      <c r="M69" s="75"/>
      <c r="N69" s="75"/>
      <c r="O69" s="36"/>
    </row>
    <row r="70" spans="3:15" ht="39.6" x14ac:dyDescent="0.25">
      <c r="C70" s="98" t="s">
        <v>436</v>
      </c>
      <c r="D70" s="100" t="s">
        <v>437</v>
      </c>
      <c r="E70" s="91" t="s">
        <v>415</v>
      </c>
      <c r="F70" s="48"/>
      <c r="G70" s="93">
        <v>15</v>
      </c>
      <c r="H70" s="92">
        <v>17.18</v>
      </c>
      <c r="I70" s="93">
        <v>21</v>
      </c>
      <c r="J70" s="93">
        <v>15</v>
      </c>
      <c r="K70" s="93">
        <v>15</v>
      </c>
      <c r="L70" s="93">
        <v>15</v>
      </c>
      <c r="M70" s="75"/>
      <c r="N70" s="75"/>
    </row>
    <row r="71" spans="3:15" x14ac:dyDescent="0.25">
      <c r="C71" s="98" t="s">
        <v>173</v>
      </c>
      <c r="D71" s="100" t="s">
        <v>172</v>
      </c>
      <c r="E71" s="112"/>
      <c r="F71" s="48"/>
      <c r="G71" s="93">
        <f>G72</f>
        <v>8235</v>
      </c>
      <c r="H71" s="92">
        <f t="shared" ref="H71:L72" si="31">H72</f>
        <v>6097.24</v>
      </c>
      <c r="I71" s="93">
        <f t="shared" si="31"/>
        <v>8035</v>
      </c>
      <c r="J71" s="93">
        <f t="shared" si="31"/>
        <v>5155</v>
      </c>
      <c r="K71" s="93">
        <f t="shared" si="31"/>
        <v>5155</v>
      </c>
      <c r="L71" s="93">
        <f t="shared" si="31"/>
        <v>5265</v>
      </c>
      <c r="M71" s="75"/>
      <c r="N71" s="75"/>
    </row>
    <row r="72" spans="3:15" ht="26.4" x14ac:dyDescent="0.25">
      <c r="C72" s="102" t="s">
        <v>175</v>
      </c>
      <c r="D72" s="103" t="s">
        <v>174</v>
      </c>
      <c r="E72" s="112"/>
      <c r="F72" s="48"/>
      <c r="G72" s="93">
        <f>G73</f>
        <v>8235</v>
      </c>
      <c r="H72" s="92">
        <f t="shared" si="31"/>
        <v>6097.24</v>
      </c>
      <c r="I72" s="93">
        <f t="shared" si="31"/>
        <v>8035</v>
      </c>
      <c r="J72" s="93">
        <f t="shared" si="31"/>
        <v>5155</v>
      </c>
      <c r="K72" s="93">
        <f t="shared" si="31"/>
        <v>5155</v>
      </c>
      <c r="L72" s="93">
        <f t="shared" si="31"/>
        <v>5265</v>
      </c>
      <c r="M72" s="75"/>
      <c r="N72" s="75"/>
    </row>
    <row r="73" spans="3:15" ht="109.2" customHeight="1" x14ac:dyDescent="0.25">
      <c r="C73" s="98" t="s">
        <v>555</v>
      </c>
      <c r="D73" s="100" t="s">
        <v>438</v>
      </c>
      <c r="E73" s="88" t="s">
        <v>551</v>
      </c>
      <c r="F73" s="48"/>
      <c r="G73" s="93">
        <v>8235</v>
      </c>
      <c r="H73" s="92">
        <v>6097.24</v>
      </c>
      <c r="I73" s="93">
        <v>8035</v>
      </c>
      <c r="J73" s="93">
        <v>5155</v>
      </c>
      <c r="K73" s="93">
        <v>5155</v>
      </c>
      <c r="L73" s="93">
        <v>5265</v>
      </c>
      <c r="M73" s="124"/>
      <c r="N73" s="75"/>
    </row>
    <row r="74" spans="3:15" ht="30" customHeight="1" x14ac:dyDescent="0.25">
      <c r="C74" s="94" t="s">
        <v>179</v>
      </c>
      <c r="D74" s="95" t="s">
        <v>178</v>
      </c>
      <c r="E74" s="101"/>
      <c r="F74" s="76"/>
      <c r="G74" s="96">
        <f t="shared" ref="G74:I74" si="32">G75+G77</f>
        <v>8890</v>
      </c>
      <c r="H74" s="97">
        <f t="shared" si="32"/>
        <v>8145.6500000000005</v>
      </c>
      <c r="I74" s="96">
        <f t="shared" si="32"/>
        <v>8765</v>
      </c>
      <c r="J74" s="96">
        <f>J75+J77</f>
        <v>4010</v>
      </c>
      <c r="K74" s="96">
        <f t="shared" ref="K74" si="33">K75+K77</f>
        <v>3710</v>
      </c>
      <c r="L74" s="96">
        <f>L75+L77</f>
        <v>3010</v>
      </c>
      <c r="M74" s="75"/>
      <c r="N74" s="75"/>
    </row>
    <row r="75" spans="3:15" ht="75.75" customHeight="1" x14ac:dyDescent="0.25">
      <c r="C75" s="98" t="s">
        <v>181</v>
      </c>
      <c r="D75" s="99" t="s">
        <v>180</v>
      </c>
      <c r="E75" s="112"/>
      <c r="F75" s="48"/>
      <c r="G75" s="93">
        <f>G76</f>
        <v>8500</v>
      </c>
      <c r="H75" s="92">
        <f t="shared" ref="H75:L75" si="34">H76</f>
        <v>7886.56</v>
      </c>
      <c r="I75" s="93">
        <f t="shared" si="34"/>
        <v>8500</v>
      </c>
      <c r="J75" s="93">
        <f t="shared" si="34"/>
        <v>3900</v>
      </c>
      <c r="K75" s="93">
        <f t="shared" si="34"/>
        <v>3600</v>
      </c>
      <c r="L75" s="93">
        <f t="shared" si="34"/>
        <v>2900</v>
      </c>
      <c r="M75" s="75"/>
      <c r="N75" s="75"/>
    </row>
    <row r="76" spans="3:15" ht="103.5" customHeight="1" x14ac:dyDescent="0.25">
      <c r="C76" s="102" t="s">
        <v>439</v>
      </c>
      <c r="D76" s="99" t="s">
        <v>440</v>
      </c>
      <c r="E76" s="91" t="s">
        <v>415</v>
      </c>
      <c r="F76" s="48"/>
      <c r="G76" s="92">
        <v>8500</v>
      </c>
      <c r="H76" s="92">
        <v>7886.56</v>
      </c>
      <c r="I76" s="92">
        <v>8500</v>
      </c>
      <c r="J76" s="92">
        <v>3900</v>
      </c>
      <c r="K76" s="92">
        <v>3600</v>
      </c>
      <c r="L76" s="92">
        <v>2900</v>
      </c>
      <c r="M76" s="75"/>
      <c r="N76" s="75"/>
    </row>
    <row r="77" spans="3:15" ht="27" customHeight="1" x14ac:dyDescent="0.25">
      <c r="C77" s="98" t="s">
        <v>185</v>
      </c>
      <c r="D77" s="100" t="s">
        <v>184</v>
      </c>
      <c r="E77" s="112"/>
      <c r="F77" s="48"/>
      <c r="G77" s="93">
        <f>G78</f>
        <v>390</v>
      </c>
      <c r="H77" s="92">
        <f t="shared" ref="H77:L78" si="35">H78</f>
        <v>259.08999999999997</v>
      </c>
      <c r="I77" s="93">
        <f t="shared" si="35"/>
        <v>265</v>
      </c>
      <c r="J77" s="93">
        <f t="shared" si="35"/>
        <v>110</v>
      </c>
      <c r="K77" s="93">
        <f t="shared" si="35"/>
        <v>110</v>
      </c>
      <c r="L77" s="93">
        <f t="shared" si="35"/>
        <v>110</v>
      </c>
      <c r="M77" s="75"/>
      <c r="N77" s="75"/>
    </row>
    <row r="78" spans="3:15" ht="41.25" customHeight="1" x14ac:dyDescent="0.25">
      <c r="C78" s="102" t="s">
        <v>441</v>
      </c>
      <c r="D78" s="103" t="s">
        <v>443</v>
      </c>
      <c r="E78" s="112"/>
      <c r="F78" s="48"/>
      <c r="G78" s="107">
        <f>G79</f>
        <v>390</v>
      </c>
      <c r="H78" s="107">
        <f>H79</f>
        <v>259.08999999999997</v>
      </c>
      <c r="I78" s="107">
        <f t="shared" si="35"/>
        <v>265</v>
      </c>
      <c r="J78" s="107">
        <f t="shared" si="35"/>
        <v>110</v>
      </c>
      <c r="K78" s="107">
        <f t="shared" si="35"/>
        <v>110</v>
      </c>
      <c r="L78" s="107">
        <f t="shared" si="35"/>
        <v>110</v>
      </c>
      <c r="M78" s="75"/>
      <c r="N78" s="75"/>
    </row>
    <row r="79" spans="3:15" ht="52.8" x14ac:dyDescent="0.25">
      <c r="C79" s="98" t="s">
        <v>442</v>
      </c>
      <c r="D79" s="99" t="s">
        <v>444</v>
      </c>
      <c r="E79" s="91" t="s">
        <v>415</v>
      </c>
      <c r="F79" s="48"/>
      <c r="G79" s="93">
        <v>390</v>
      </c>
      <c r="H79" s="92">
        <v>259.08999999999997</v>
      </c>
      <c r="I79" s="93">
        <v>265</v>
      </c>
      <c r="J79" s="93">
        <v>110</v>
      </c>
      <c r="K79" s="93">
        <v>110</v>
      </c>
      <c r="L79" s="93">
        <v>110</v>
      </c>
      <c r="M79" s="75"/>
      <c r="N79" s="75"/>
    </row>
    <row r="80" spans="3:15" x14ac:dyDescent="0.25">
      <c r="C80" s="94" t="s">
        <v>191</v>
      </c>
      <c r="D80" s="95" t="s">
        <v>190</v>
      </c>
      <c r="E80" s="101"/>
      <c r="F80" s="76"/>
      <c r="G80" s="96">
        <f t="shared" ref="G80:L80" si="36">G81+G110+G108</f>
        <v>2050</v>
      </c>
      <c r="H80" s="97">
        <f t="shared" si="36"/>
        <v>2324.29</v>
      </c>
      <c r="I80" s="96">
        <f t="shared" si="36"/>
        <v>2800</v>
      </c>
      <c r="J80" s="96">
        <f t="shared" si="36"/>
        <v>1510</v>
      </c>
      <c r="K80" s="96">
        <f t="shared" si="36"/>
        <v>1528</v>
      </c>
      <c r="L80" s="96">
        <f t="shared" si="36"/>
        <v>1526</v>
      </c>
      <c r="M80" s="75"/>
      <c r="N80" s="75"/>
    </row>
    <row r="81" spans="3:14" ht="39.6" x14ac:dyDescent="0.25">
      <c r="C81" s="130" t="s">
        <v>476</v>
      </c>
      <c r="D81" s="123" t="s">
        <v>477</v>
      </c>
      <c r="E81" s="131"/>
      <c r="F81" s="129"/>
      <c r="G81" s="107">
        <f t="shared" ref="G81:L81" si="37">G82+G84+G86+G87+G89+G90+G97+G101+G102+G104+G105+G106+G85+G88+G91+G92+G93+G94+G95+G96+G98+G99+G100+G103+G107+G83</f>
        <v>42.15</v>
      </c>
      <c r="H81" s="107">
        <f t="shared" si="37"/>
        <v>144.72</v>
      </c>
      <c r="I81" s="107">
        <f t="shared" si="37"/>
        <v>185.20999999999995</v>
      </c>
      <c r="J81" s="107">
        <f t="shared" si="37"/>
        <v>141.9</v>
      </c>
      <c r="K81" s="107">
        <f t="shared" si="37"/>
        <v>141.9</v>
      </c>
      <c r="L81" s="107">
        <f t="shared" si="37"/>
        <v>141.9</v>
      </c>
      <c r="M81" s="75"/>
      <c r="N81" s="75"/>
    </row>
    <row r="82" spans="3:14" ht="95.4" customHeight="1" x14ac:dyDescent="0.25">
      <c r="C82" s="127" t="s">
        <v>479</v>
      </c>
      <c r="D82" s="132" t="s">
        <v>478</v>
      </c>
      <c r="E82" s="128" t="s">
        <v>307</v>
      </c>
      <c r="F82" s="129"/>
      <c r="G82" s="92">
        <v>1.4</v>
      </c>
      <c r="H82" s="92">
        <v>1.1399999999999999</v>
      </c>
      <c r="I82" s="92">
        <v>1.4</v>
      </c>
      <c r="J82" s="92">
        <v>1</v>
      </c>
      <c r="K82" s="92">
        <v>1</v>
      </c>
      <c r="L82" s="92">
        <v>1</v>
      </c>
      <c r="M82" s="115"/>
      <c r="N82" s="75"/>
    </row>
    <row r="83" spans="3:14" ht="95.4" customHeight="1" x14ac:dyDescent="0.25">
      <c r="C83" s="127" t="s">
        <v>575</v>
      </c>
      <c r="D83" s="132" t="s">
        <v>478</v>
      </c>
      <c r="E83" s="128" t="s">
        <v>481</v>
      </c>
      <c r="F83" s="129"/>
      <c r="G83" s="92">
        <v>0</v>
      </c>
      <c r="H83" s="92">
        <v>2.5</v>
      </c>
      <c r="I83" s="92">
        <v>3</v>
      </c>
      <c r="J83" s="92">
        <v>3</v>
      </c>
      <c r="K83" s="92">
        <v>3</v>
      </c>
      <c r="L83" s="92">
        <v>3</v>
      </c>
      <c r="M83" s="115"/>
      <c r="N83" s="75"/>
    </row>
    <row r="84" spans="3:14" ht="92.4" x14ac:dyDescent="0.25">
      <c r="C84" s="127" t="s">
        <v>480</v>
      </c>
      <c r="D84" s="132" t="s">
        <v>478</v>
      </c>
      <c r="E84" s="128" t="s">
        <v>481</v>
      </c>
      <c r="F84" s="129"/>
      <c r="G84" s="92">
        <v>0.6</v>
      </c>
      <c r="H84" s="92">
        <v>3.5</v>
      </c>
      <c r="I84" s="92">
        <v>5</v>
      </c>
      <c r="J84" s="92">
        <v>3.5</v>
      </c>
      <c r="K84" s="92">
        <v>3.5</v>
      </c>
      <c r="L84" s="92">
        <v>3.5</v>
      </c>
      <c r="M84" s="115"/>
      <c r="N84" s="75"/>
    </row>
    <row r="85" spans="3:14" ht="92.4" x14ac:dyDescent="0.25">
      <c r="C85" s="127" t="s">
        <v>556</v>
      </c>
      <c r="D85" s="132" t="s">
        <v>478</v>
      </c>
      <c r="E85" s="128" t="s">
        <v>481</v>
      </c>
      <c r="F85" s="129"/>
      <c r="G85" s="92">
        <v>0</v>
      </c>
      <c r="H85" s="92">
        <v>2.75</v>
      </c>
      <c r="I85" s="92">
        <v>5</v>
      </c>
      <c r="J85" s="92">
        <v>3</v>
      </c>
      <c r="K85" s="92">
        <v>3</v>
      </c>
      <c r="L85" s="92">
        <v>3</v>
      </c>
      <c r="M85" s="115"/>
      <c r="N85" s="75"/>
    </row>
    <row r="86" spans="3:14" ht="118.8" x14ac:dyDescent="0.25">
      <c r="C86" s="127" t="s">
        <v>482</v>
      </c>
      <c r="D86" s="132" t="s">
        <v>483</v>
      </c>
      <c r="E86" s="128" t="s">
        <v>307</v>
      </c>
      <c r="F86" s="129"/>
      <c r="G86" s="92">
        <v>2.5</v>
      </c>
      <c r="H86" s="92">
        <v>2.5</v>
      </c>
      <c r="I86" s="92">
        <v>2.5</v>
      </c>
      <c r="J86" s="92">
        <v>2.5</v>
      </c>
      <c r="K86" s="92">
        <v>2.5</v>
      </c>
      <c r="L86" s="92">
        <v>2.5</v>
      </c>
      <c r="M86" s="115"/>
      <c r="N86" s="75"/>
    </row>
    <row r="87" spans="3:14" ht="118.8" x14ac:dyDescent="0.25">
      <c r="C87" s="127" t="s">
        <v>484</v>
      </c>
      <c r="D87" s="132" t="s">
        <v>483</v>
      </c>
      <c r="E87" s="128" t="s">
        <v>307</v>
      </c>
      <c r="F87" s="129"/>
      <c r="G87" s="92">
        <v>2.5</v>
      </c>
      <c r="H87" s="92">
        <v>3.25</v>
      </c>
      <c r="I87" s="92">
        <v>3.5</v>
      </c>
      <c r="J87" s="92">
        <v>3.5</v>
      </c>
      <c r="K87" s="92">
        <v>3.5</v>
      </c>
      <c r="L87" s="92">
        <v>3.5</v>
      </c>
      <c r="M87" s="115"/>
      <c r="N87" s="75"/>
    </row>
    <row r="88" spans="3:14" ht="118.8" x14ac:dyDescent="0.25">
      <c r="C88" s="127" t="s">
        <v>557</v>
      </c>
      <c r="D88" s="132" t="s">
        <v>483</v>
      </c>
      <c r="E88" s="128" t="s">
        <v>481</v>
      </c>
      <c r="F88" s="129"/>
      <c r="G88" s="92">
        <v>0</v>
      </c>
      <c r="H88" s="92">
        <v>7.56</v>
      </c>
      <c r="I88" s="92">
        <v>10</v>
      </c>
      <c r="J88" s="92">
        <v>4</v>
      </c>
      <c r="K88" s="92">
        <v>4</v>
      </c>
      <c r="L88" s="92">
        <v>4</v>
      </c>
      <c r="M88" s="115"/>
      <c r="N88" s="75"/>
    </row>
    <row r="89" spans="3:14" ht="118.8" x14ac:dyDescent="0.25">
      <c r="C89" s="127" t="s">
        <v>485</v>
      </c>
      <c r="D89" s="132" t="s">
        <v>483</v>
      </c>
      <c r="E89" s="128" t="s">
        <v>481</v>
      </c>
      <c r="F89" s="129"/>
      <c r="G89" s="92">
        <v>10</v>
      </c>
      <c r="H89" s="92">
        <v>39.53</v>
      </c>
      <c r="I89" s="92">
        <v>50</v>
      </c>
      <c r="J89" s="92">
        <v>20</v>
      </c>
      <c r="K89" s="92">
        <v>20</v>
      </c>
      <c r="L89" s="92">
        <v>20</v>
      </c>
      <c r="M89" s="115"/>
      <c r="N89" s="75"/>
    </row>
    <row r="90" spans="3:14" ht="92.4" x14ac:dyDescent="0.25">
      <c r="C90" s="127" t="s">
        <v>486</v>
      </c>
      <c r="D90" s="132" t="s">
        <v>487</v>
      </c>
      <c r="E90" s="128" t="s">
        <v>307</v>
      </c>
      <c r="F90" s="129"/>
      <c r="G90" s="92">
        <v>0.15</v>
      </c>
      <c r="H90" s="92">
        <v>0.15</v>
      </c>
      <c r="I90" s="92">
        <v>0.15</v>
      </c>
      <c r="J90" s="92">
        <v>0.15</v>
      </c>
      <c r="K90" s="92">
        <v>0.15</v>
      </c>
      <c r="L90" s="92">
        <v>0.15</v>
      </c>
      <c r="M90" s="115"/>
      <c r="N90" s="75"/>
    </row>
    <row r="91" spans="3:14" ht="92.4" x14ac:dyDescent="0.25">
      <c r="C91" s="127" t="s">
        <v>558</v>
      </c>
      <c r="D91" s="132" t="s">
        <v>487</v>
      </c>
      <c r="E91" s="128" t="s">
        <v>481</v>
      </c>
      <c r="F91" s="129"/>
      <c r="G91" s="92">
        <v>0</v>
      </c>
      <c r="H91" s="92">
        <v>0.15</v>
      </c>
      <c r="I91" s="92">
        <v>0.15</v>
      </c>
      <c r="J91" s="92">
        <v>0.15</v>
      </c>
      <c r="K91" s="92">
        <v>0.15</v>
      </c>
      <c r="L91" s="92">
        <v>0.15</v>
      </c>
      <c r="M91" s="115"/>
      <c r="N91" s="75"/>
    </row>
    <row r="92" spans="3:14" ht="95.4" customHeight="1" x14ac:dyDescent="0.25">
      <c r="C92" s="127" t="s">
        <v>592</v>
      </c>
      <c r="D92" s="132" t="s">
        <v>559</v>
      </c>
      <c r="E92" s="128" t="s">
        <v>481</v>
      </c>
      <c r="F92" s="129"/>
      <c r="G92" s="92">
        <v>0</v>
      </c>
      <c r="H92" s="92">
        <v>6</v>
      </c>
      <c r="I92" s="92">
        <v>7</v>
      </c>
      <c r="J92" s="92">
        <v>5</v>
      </c>
      <c r="K92" s="92">
        <v>5</v>
      </c>
      <c r="L92" s="92">
        <v>5</v>
      </c>
      <c r="M92" s="115"/>
      <c r="N92" s="75"/>
    </row>
    <row r="93" spans="3:14" ht="106.8" customHeight="1" x14ac:dyDescent="0.25">
      <c r="C93" s="127" t="s">
        <v>561</v>
      </c>
      <c r="D93" s="132" t="s">
        <v>560</v>
      </c>
      <c r="E93" s="128" t="s">
        <v>481</v>
      </c>
      <c r="F93" s="129"/>
      <c r="G93" s="92">
        <v>0</v>
      </c>
      <c r="H93" s="92">
        <v>16.75</v>
      </c>
      <c r="I93" s="92">
        <v>20</v>
      </c>
      <c r="J93" s="92">
        <v>20</v>
      </c>
      <c r="K93" s="92">
        <v>20</v>
      </c>
      <c r="L93" s="92">
        <v>20</v>
      </c>
      <c r="M93" s="115"/>
      <c r="N93" s="75"/>
    </row>
    <row r="94" spans="3:14" ht="107.4" customHeight="1" x14ac:dyDescent="0.25">
      <c r="C94" s="127" t="s">
        <v>593</v>
      </c>
      <c r="D94" s="132" t="s">
        <v>560</v>
      </c>
      <c r="E94" s="128" t="s">
        <v>481</v>
      </c>
      <c r="F94" s="129"/>
      <c r="G94" s="92">
        <v>0</v>
      </c>
      <c r="H94" s="92">
        <v>2.25</v>
      </c>
      <c r="I94" s="92">
        <v>5</v>
      </c>
      <c r="J94" s="92">
        <v>20</v>
      </c>
      <c r="K94" s="92">
        <v>20</v>
      </c>
      <c r="L94" s="92">
        <v>20</v>
      </c>
      <c r="M94" s="115"/>
      <c r="N94" s="75"/>
    </row>
    <row r="95" spans="3:14" ht="133.19999999999999" customHeight="1" x14ac:dyDescent="0.25">
      <c r="C95" s="127" t="s">
        <v>562</v>
      </c>
      <c r="D95" s="132" t="s">
        <v>488</v>
      </c>
      <c r="E95" s="128" t="s">
        <v>481</v>
      </c>
      <c r="F95" s="129"/>
      <c r="G95" s="92">
        <v>0</v>
      </c>
      <c r="H95" s="92">
        <v>0.15</v>
      </c>
      <c r="I95" s="92">
        <v>0.15</v>
      </c>
      <c r="J95" s="92">
        <v>0.15</v>
      </c>
      <c r="K95" s="92">
        <v>0.15</v>
      </c>
      <c r="L95" s="92">
        <v>0.15</v>
      </c>
      <c r="M95" s="115"/>
      <c r="N95" s="75"/>
    </row>
    <row r="96" spans="3:14" ht="132" customHeight="1" x14ac:dyDescent="0.25">
      <c r="C96" s="127" t="s">
        <v>563</v>
      </c>
      <c r="D96" s="132" t="s">
        <v>488</v>
      </c>
      <c r="E96" s="128" t="s">
        <v>481</v>
      </c>
      <c r="F96" s="129"/>
      <c r="G96" s="92">
        <v>0</v>
      </c>
      <c r="H96" s="92">
        <v>1.43</v>
      </c>
      <c r="I96" s="92">
        <v>1.45</v>
      </c>
      <c r="J96" s="92">
        <v>1</v>
      </c>
      <c r="K96" s="92">
        <v>1</v>
      </c>
      <c r="L96" s="92">
        <v>1</v>
      </c>
      <c r="M96" s="115"/>
      <c r="N96" s="75"/>
    </row>
    <row r="97" spans="3:14" ht="132" x14ac:dyDescent="0.25">
      <c r="C97" s="127" t="s">
        <v>489</v>
      </c>
      <c r="D97" s="132" t="s">
        <v>488</v>
      </c>
      <c r="E97" s="128" t="s">
        <v>481</v>
      </c>
      <c r="F97" s="129"/>
      <c r="G97" s="92">
        <v>0.5</v>
      </c>
      <c r="H97" s="92">
        <v>1.35</v>
      </c>
      <c r="I97" s="92">
        <v>2</v>
      </c>
      <c r="J97" s="92">
        <v>3</v>
      </c>
      <c r="K97" s="92">
        <v>3</v>
      </c>
      <c r="L97" s="92">
        <v>3</v>
      </c>
      <c r="M97" s="115"/>
      <c r="N97" s="75"/>
    </row>
    <row r="98" spans="3:14" ht="92.4" x14ac:dyDescent="0.25">
      <c r="C98" s="127" t="s">
        <v>565</v>
      </c>
      <c r="D98" s="132" t="s">
        <v>564</v>
      </c>
      <c r="E98" s="128" t="s">
        <v>481</v>
      </c>
      <c r="F98" s="129"/>
      <c r="G98" s="92">
        <v>0</v>
      </c>
      <c r="H98" s="135">
        <v>0</v>
      </c>
      <c r="I98" s="92">
        <v>0.01</v>
      </c>
      <c r="J98" s="92">
        <v>0.01</v>
      </c>
      <c r="K98" s="92">
        <v>0.01</v>
      </c>
      <c r="L98" s="92">
        <v>0.01</v>
      </c>
      <c r="M98" s="115"/>
      <c r="N98" s="75"/>
    </row>
    <row r="99" spans="3:14" ht="92.4" x14ac:dyDescent="0.25">
      <c r="C99" s="127" t="s">
        <v>566</v>
      </c>
      <c r="D99" s="132" t="s">
        <v>564</v>
      </c>
      <c r="E99" s="128" t="s">
        <v>481</v>
      </c>
      <c r="F99" s="129"/>
      <c r="G99" s="92">
        <v>0</v>
      </c>
      <c r="H99" s="92">
        <v>0.5</v>
      </c>
      <c r="I99" s="92">
        <v>0.7</v>
      </c>
      <c r="J99" s="92">
        <v>0.08</v>
      </c>
      <c r="K99" s="92">
        <v>0.08</v>
      </c>
      <c r="L99" s="92">
        <v>0.08</v>
      </c>
      <c r="M99" s="115"/>
      <c r="N99" s="75"/>
    </row>
    <row r="100" spans="3:14" ht="92.4" x14ac:dyDescent="0.25">
      <c r="C100" s="127" t="s">
        <v>567</v>
      </c>
      <c r="D100" s="132" t="s">
        <v>490</v>
      </c>
      <c r="E100" s="128" t="s">
        <v>481</v>
      </c>
      <c r="F100" s="129"/>
      <c r="G100" s="92">
        <v>0</v>
      </c>
      <c r="H100" s="92">
        <v>5</v>
      </c>
      <c r="I100" s="92">
        <v>6</v>
      </c>
      <c r="J100" s="92">
        <v>5</v>
      </c>
      <c r="K100" s="92">
        <v>5</v>
      </c>
      <c r="L100" s="92">
        <v>5</v>
      </c>
      <c r="M100" s="115"/>
      <c r="N100" s="75"/>
    </row>
    <row r="101" spans="3:14" ht="92.4" x14ac:dyDescent="0.25">
      <c r="C101" s="127" t="s">
        <v>491</v>
      </c>
      <c r="D101" s="132" t="s">
        <v>490</v>
      </c>
      <c r="E101" s="128" t="s">
        <v>481</v>
      </c>
      <c r="F101" s="129"/>
      <c r="G101" s="92">
        <v>0.2</v>
      </c>
      <c r="H101" s="92">
        <v>0.45</v>
      </c>
      <c r="I101" s="92">
        <v>0.6</v>
      </c>
      <c r="J101" s="92">
        <v>0.23</v>
      </c>
      <c r="K101" s="92">
        <v>0.23</v>
      </c>
      <c r="L101" s="92">
        <v>0.23</v>
      </c>
      <c r="M101" s="115"/>
      <c r="N101" s="75"/>
    </row>
    <row r="102" spans="3:14" ht="92.4" x14ac:dyDescent="0.25">
      <c r="C102" s="127" t="s">
        <v>492</v>
      </c>
      <c r="D102" s="132" t="s">
        <v>490</v>
      </c>
      <c r="E102" s="128" t="s">
        <v>481</v>
      </c>
      <c r="F102" s="129"/>
      <c r="G102" s="92">
        <v>3.3</v>
      </c>
      <c r="H102" s="92">
        <v>7.25</v>
      </c>
      <c r="I102" s="92">
        <v>10</v>
      </c>
      <c r="J102" s="92">
        <v>9.23</v>
      </c>
      <c r="K102" s="92">
        <v>9.23</v>
      </c>
      <c r="L102" s="92">
        <v>9.23</v>
      </c>
      <c r="M102" s="115"/>
      <c r="N102" s="75"/>
    </row>
    <row r="103" spans="3:14" ht="92.4" x14ac:dyDescent="0.25">
      <c r="C103" s="127" t="s">
        <v>568</v>
      </c>
      <c r="D103" s="132" t="s">
        <v>490</v>
      </c>
      <c r="E103" s="128" t="s">
        <v>481</v>
      </c>
      <c r="F103" s="129"/>
      <c r="G103" s="92">
        <v>0</v>
      </c>
      <c r="H103" s="92">
        <v>3.1</v>
      </c>
      <c r="I103" s="92">
        <v>4</v>
      </c>
      <c r="J103" s="92">
        <v>1.65</v>
      </c>
      <c r="K103" s="92">
        <v>1.65</v>
      </c>
      <c r="L103" s="92">
        <v>1.65</v>
      </c>
      <c r="M103" s="115"/>
      <c r="N103" s="75"/>
    </row>
    <row r="104" spans="3:14" ht="105.6" x14ac:dyDescent="0.25">
      <c r="C104" s="127" t="s">
        <v>493</v>
      </c>
      <c r="D104" s="132" t="s">
        <v>494</v>
      </c>
      <c r="E104" s="128" t="s">
        <v>307</v>
      </c>
      <c r="F104" s="129"/>
      <c r="G104" s="92">
        <v>2</v>
      </c>
      <c r="H104" s="92">
        <v>2.19</v>
      </c>
      <c r="I104" s="92">
        <v>2.5</v>
      </c>
      <c r="J104" s="92">
        <v>2</v>
      </c>
      <c r="K104" s="92">
        <v>2</v>
      </c>
      <c r="L104" s="92">
        <v>2</v>
      </c>
      <c r="M104" s="115"/>
      <c r="N104" s="75"/>
    </row>
    <row r="105" spans="3:14" ht="105.6" x14ac:dyDescent="0.25">
      <c r="C105" s="127" t="s">
        <v>495</v>
      </c>
      <c r="D105" s="132" t="s">
        <v>494</v>
      </c>
      <c r="E105" s="128" t="s">
        <v>307</v>
      </c>
      <c r="F105" s="129"/>
      <c r="G105" s="92">
        <v>4</v>
      </c>
      <c r="H105" s="92">
        <v>3.35</v>
      </c>
      <c r="I105" s="92">
        <v>4</v>
      </c>
      <c r="J105" s="92">
        <v>3</v>
      </c>
      <c r="K105" s="92">
        <v>3</v>
      </c>
      <c r="L105" s="92">
        <v>3</v>
      </c>
      <c r="M105" s="115"/>
      <c r="N105" s="75"/>
    </row>
    <row r="106" spans="3:14" ht="105.6" x14ac:dyDescent="0.25">
      <c r="C106" s="127" t="s">
        <v>496</v>
      </c>
      <c r="D106" s="132" t="s">
        <v>494</v>
      </c>
      <c r="E106" s="128" t="s">
        <v>481</v>
      </c>
      <c r="F106" s="129"/>
      <c r="G106" s="92">
        <v>15</v>
      </c>
      <c r="H106" s="92">
        <v>30.82</v>
      </c>
      <c r="I106" s="92">
        <v>40</v>
      </c>
      <c r="J106" s="92">
        <v>30</v>
      </c>
      <c r="K106" s="92">
        <v>30</v>
      </c>
      <c r="L106" s="92">
        <v>30</v>
      </c>
      <c r="M106" s="115"/>
      <c r="N106" s="75"/>
    </row>
    <row r="107" spans="3:14" ht="105.6" x14ac:dyDescent="0.25">
      <c r="C107" s="127" t="s">
        <v>569</v>
      </c>
      <c r="D107" s="132" t="s">
        <v>494</v>
      </c>
      <c r="E107" s="128" t="s">
        <v>481</v>
      </c>
      <c r="F107" s="129"/>
      <c r="G107" s="92">
        <v>0</v>
      </c>
      <c r="H107" s="92">
        <v>1.1000000000000001</v>
      </c>
      <c r="I107" s="92">
        <v>1.1000000000000001</v>
      </c>
      <c r="J107" s="92">
        <v>0.75</v>
      </c>
      <c r="K107" s="92">
        <v>0.75</v>
      </c>
      <c r="L107" s="92">
        <v>0.75</v>
      </c>
      <c r="M107" s="115"/>
      <c r="N107" s="75"/>
    </row>
    <row r="108" spans="3:14" ht="121.8" customHeight="1" x14ac:dyDescent="0.25">
      <c r="C108" s="130" t="s">
        <v>570</v>
      </c>
      <c r="D108" s="123" t="s">
        <v>571</v>
      </c>
      <c r="E108" s="128"/>
      <c r="F108" s="129"/>
      <c r="G108" s="92">
        <f t="shared" ref="G108:L108" si="38">G109</f>
        <v>0</v>
      </c>
      <c r="H108" s="92">
        <f t="shared" si="38"/>
        <v>133.72999999999999</v>
      </c>
      <c r="I108" s="92">
        <v>140</v>
      </c>
      <c r="J108" s="92">
        <f t="shared" si="38"/>
        <v>0</v>
      </c>
      <c r="K108" s="92">
        <f t="shared" si="38"/>
        <v>0</v>
      </c>
      <c r="L108" s="92">
        <f t="shared" si="38"/>
        <v>0</v>
      </c>
      <c r="M108" s="115"/>
      <c r="N108" s="75"/>
    </row>
    <row r="109" spans="3:14" ht="79.2" x14ac:dyDescent="0.25">
      <c r="C109" s="127" t="s">
        <v>572</v>
      </c>
      <c r="D109" s="132" t="s">
        <v>573</v>
      </c>
      <c r="E109" s="88" t="s">
        <v>418</v>
      </c>
      <c r="F109" s="129"/>
      <c r="G109" s="92">
        <v>0</v>
      </c>
      <c r="H109" s="92">
        <v>133.72999999999999</v>
      </c>
      <c r="I109" s="92">
        <v>140</v>
      </c>
      <c r="J109" s="92">
        <v>0</v>
      </c>
      <c r="K109" s="92">
        <v>0</v>
      </c>
      <c r="L109" s="92">
        <v>0</v>
      </c>
      <c r="M109" s="115"/>
      <c r="N109" s="75"/>
    </row>
    <row r="110" spans="3:14" ht="26.4" x14ac:dyDescent="0.25">
      <c r="C110" s="130" t="s">
        <v>497</v>
      </c>
      <c r="D110" s="123" t="s">
        <v>498</v>
      </c>
      <c r="E110" s="131"/>
      <c r="F110" s="129"/>
      <c r="G110" s="92">
        <f t="shared" ref="G110:L110" si="39">G122+G111+G112+G113+G115+G116+G117+G118+G119+G120+G121+G114</f>
        <v>2007.85</v>
      </c>
      <c r="H110" s="92">
        <f t="shared" si="39"/>
        <v>2045.84</v>
      </c>
      <c r="I110" s="92">
        <f t="shared" si="39"/>
        <v>2474.79</v>
      </c>
      <c r="J110" s="92">
        <f t="shared" si="39"/>
        <v>1368.1</v>
      </c>
      <c r="K110" s="92">
        <f t="shared" si="39"/>
        <v>1386.1</v>
      </c>
      <c r="L110" s="92">
        <f t="shared" si="39"/>
        <v>1384.1</v>
      </c>
      <c r="M110" s="115"/>
      <c r="N110" s="75"/>
    </row>
    <row r="111" spans="3:14" ht="69.599999999999994" customHeight="1" x14ac:dyDescent="0.25">
      <c r="C111" s="127" t="s">
        <v>499</v>
      </c>
      <c r="D111" s="132" t="s">
        <v>500</v>
      </c>
      <c r="E111" s="128" t="s">
        <v>318</v>
      </c>
      <c r="F111" s="129"/>
      <c r="G111" s="92">
        <v>3</v>
      </c>
      <c r="H111" s="92">
        <v>9.81</v>
      </c>
      <c r="I111" s="92">
        <v>10</v>
      </c>
      <c r="J111" s="92">
        <v>0</v>
      </c>
      <c r="K111" s="92">
        <v>0</v>
      </c>
      <c r="L111" s="92">
        <v>0</v>
      </c>
      <c r="M111" s="115"/>
      <c r="N111" s="75"/>
    </row>
    <row r="112" spans="3:14" ht="69" customHeight="1" x14ac:dyDescent="0.25">
      <c r="C112" s="127" t="s">
        <v>503</v>
      </c>
      <c r="D112" s="132" t="s">
        <v>500</v>
      </c>
      <c r="E112" s="128" t="s">
        <v>504</v>
      </c>
      <c r="F112" s="129"/>
      <c r="G112" s="92">
        <v>5.5</v>
      </c>
      <c r="H112" s="92">
        <v>5.5</v>
      </c>
      <c r="I112" s="92">
        <v>5.5</v>
      </c>
      <c r="J112" s="92">
        <v>0</v>
      </c>
      <c r="K112" s="92">
        <v>0</v>
      </c>
      <c r="L112" s="92">
        <v>0</v>
      </c>
      <c r="M112" s="115"/>
      <c r="N112" s="75"/>
    </row>
    <row r="113" spans="3:14" ht="69" customHeight="1" x14ac:dyDescent="0.25">
      <c r="C113" s="127" t="s">
        <v>505</v>
      </c>
      <c r="D113" s="132" t="s">
        <v>500</v>
      </c>
      <c r="E113" s="128" t="s">
        <v>506</v>
      </c>
      <c r="F113" s="129"/>
      <c r="G113" s="92">
        <v>17</v>
      </c>
      <c r="H113" s="92">
        <v>17</v>
      </c>
      <c r="I113" s="92">
        <v>17</v>
      </c>
      <c r="J113" s="92">
        <v>0</v>
      </c>
      <c r="K113" s="92">
        <v>0</v>
      </c>
      <c r="L113" s="92">
        <v>0</v>
      </c>
      <c r="M113" s="115"/>
      <c r="N113" s="75"/>
    </row>
    <row r="114" spans="3:14" ht="69" customHeight="1" x14ac:dyDescent="0.25">
      <c r="C114" s="127" t="s">
        <v>574</v>
      </c>
      <c r="D114" s="132" t="s">
        <v>500</v>
      </c>
      <c r="E114" s="128" t="s">
        <v>417</v>
      </c>
      <c r="F114" s="129"/>
      <c r="G114" s="92">
        <v>0</v>
      </c>
      <c r="H114" s="92">
        <v>18.71</v>
      </c>
      <c r="I114" s="92">
        <v>20</v>
      </c>
      <c r="J114" s="92">
        <v>0</v>
      </c>
      <c r="K114" s="92">
        <v>0</v>
      </c>
      <c r="L114" s="92">
        <v>0</v>
      </c>
      <c r="M114" s="115"/>
      <c r="N114" s="75"/>
    </row>
    <row r="115" spans="3:14" ht="68.400000000000006" customHeight="1" x14ac:dyDescent="0.25">
      <c r="C115" s="127" t="s">
        <v>507</v>
      </c>
      <c r="D115" s="132" t="s">
        <v>500</v>
      </c>
      <c r="E115" s="128" t="s">
        <v>277</v>
      </c>
      <c r="F115" s="129"/>
      <c r="G115" s="92">
        <v>1544.6</v>
      </c>
      <c r="H115" s="92">
        <v>1454.32</v>
      </c>
      <c r="I115" s="92">
        <v>1771</v>
      </c>
      <c r="J115" s="92">
        <v>1268.0999999999999</v>
      </c>
      <c r="K115" s="92">
        <v>1286.0999999999999</v>
      </c>
      <c r="L115" s="92">
        <v>1284.0999999999999</v>
      </c>
      <c r="M115" s="115"/>
      <c r="N115" s="75"/>
    </row>
    <row r="116" spans="3:14" ht="69" customHeight="1" x14ac:dyDescent="0.25">
      <c r="C116" s="127" t="s">
        <v>508</v>
      </c>
      <c r="D116" s="132" t="s">
        <v>500</v>
      </c>
      <c r="E116" s="128" t="s">
        <v>509</v>
      </c>
      <c r="F116" s="129"/>
      <c r="G116" s="92">
        <v>60</v>
      </c>
      <c r="H116" s="92">
        <v>62.07</v>
      </c>
      <c r="I116" s="92">
        <v>70</v>
      </c>
      <c r="J116" s="92">
        <v>0</v>
      </c>
      <c r="K116" s="92">
        <v>0</v>
      </c>
      <c r="L116" s="92">
        <v>0</v>
      </c>
      <c r="M116" s="115"/>
      <c r="N116" s="75"/>
    </row>
    <row r="117" spans="3:14" ht="67.8" customHeight="1" x14ac:dyDescent="0.25">
      <c r="C117" s="127" t="s">
        <v>510</v>
      </c>
      <c r="D117" s="132" t="s">
        <v>500</v>
      </c>
      <c r="E117" s="128" t="s">
        <v>511</v>
      </c>
      <c r="F117" s="129"/>
      <c r="G117" s="92">
        <v>70</v>
      </c>
      <c r="H117" s="92">
        <v>78.25</v>
      </c>
      <c r="I117" s="92">
        <v>80</v>
      </c>
      <c r="J117" s="92">
        <v>0</v>
      </c>
      <c r="K117" s="92">
        <v>0</v>
      </c>
      <c r="L117" s="92">
        <v>0</v>
      </c>
      <c r="M117" s="115"/>
      <c r="N117" s="75"/>
    </row>
    <row r="118" spans="3:14" ht="69" customHeight="1" x14ac:dyDescent="0.25">
      <c r="C118" s="127" t="s">
        <v>512</v>
      </c>
      <c r="D118" s="132" t="s">
        <v>500</v>
      </c>
      <c r="E118" s="128" t="s">
        <v>299</v>
      </c>
      <c r="F118" s="129"/>
      <c r="G118" s="92">
        <v>135</v>
      </c>
      <c r="H118" s="92">
        <v>224.26</v>
      </c>
      <c r="I118" s="92">
        <v>300</v>
      </c>
      <c r="J118" s="92">
        <v>50</v>
      </c>
      <c r="K118" s="92">
        <v>50</v>
      </c>
      <c r="L118" s="92">
        <v>50</v>
      </c>
      <c r="M118" s="115"/>
      <c r="N118" s="75"/>
    </row>
    <row r="119" spans="3:14" ht="72" customHeight="1" x14ac:dyDescent="0.25">
      <c r="C119" s="127" t="s">
        <v>513</v>
      </c>
      <c r="D119" s="132" t="s">
        <v>500</v>
      </c>
      <c r="E119" s="128" t="s">
        <v>514</v>
      </c>
      <c r="F119" s="129"/>
      <c r="G119" s="92">
        <v>36.25</v>
      </c>
      <c r="H119" s="92">
        <v>36.25</v>
      </c>
      <c r="I119" s="92">
        <v>40</v>
      </c>
      <c r="J119" s="92">
        <v>50</v>
      </c>
      <c r="K119" s="92">
        <v>50</v>
      </c>
      <c r="L119" s="92">
        <v>50</v>
      </c>
      <c r="M119" s="115"/>
      <c r="N119" s="75"/>
    </row>
    <row r="120" spans="3:14" ht="69" customHeight="1" x14ac:dyDescent="0.25">
      <c r="C120" s="127" t="s">
        <v>515</v>
      </c>
      <c r="D120" s="132" t="s">
        <v>500</v>
      </c>
      <c r="E120" s="128" t="s">
        <v>307</v>
      </c>
      <c r="F120" s="129"/>
      <c r="G120" s="92">
        <v>50</v>
      </c>
      <c r="H120" s="92">
        <v>43.68</v>
      </c>
      <c r="I120" s="92">
        <v>51.29</v>
      </c>
      <c r="J120" s="92">
        <v>0</v>
      </c>
      <c r="K120" s="92">
        <v>0</v>
      </c>
      <c r="L120" s="92">
        <v>0</v>
      </c>
      <c r="M120" s="115"/>
      <c r="N120" s="75"/>
    </row>
    <row r="121" spans="3:14" ht="67.2" customHeight="1" x14ac:dyDescent="0.25">
      <c r="C121" s="127" t="s">
        <v>516</v>
      </c>
      <c r="D121" s="132" t="s">
        <v>500</v>
      </c>
      <c r="E121" s="128" t="s">
        <v>517</v>
      </c>
      <c r="F121" s="129"/>
      <c r="G121" s="92">
        <v>80</v>
      </c>
      <c r="H121" s="92">
        <v>88.96</v>
      </c>
      <c r="I121" s="92">
        <v>100</v>
      </c>
      <c r="J121" s="92">
        <v>0</v>
      </c>
      <c r="K121" s="92">
        <v>0</v>
      </c>
      <c r="L121" s="92">
        <v>0</v>
      </c>
      <c r="M121" s="115"/>
      <c r="N121" s="75"/>
    </row>
    <row r="122" spans="3:14" ht="79.2" x14ac:dyDescent="0.25">
      <c r="C122" s="127" t="s">
        <v>501</v>
      </c>
      <c r="D122" s="132" t="s">
        <v>502</v>
      </c>
      <c r="E122" s="131" t="s">
        <v>284</v>
      </c>
      <c r="F122" s="129"/>
      <c r="G122" s="92">
        <v>6.5</v>
      </c>
      <c r="H122" s="92">
        <v>7.03</v>
      </c>
      <c r="I122" s="92">
        <v>10</v>
      </c>
      <c r="J122" s="92">
        <v>0</v>
      </c>
      <c r="K122" s="92">
        <v>0</v>
      </c>
      <c r="L122" s="92">
        <v>0</v>
      </c>
      <c r="M122" s="115"/>
      <c r="N122" s="75"/>
    </row>
    <row r="123" spans="3:14" ht="24" customHeight="1" x14ac:dyDescent="0.25">
      <c r="C123" s="94" t="s">
        <v>225</v>
      </c>
      <c r="D123" s="95" t="s">
        <v>224</v>
      </c>
      <c r="E123" s="112"/>
      <c r="F123" s="48"/>
      <c r="G123" s="96">
        <f>G124+G126</f>
        <v>440</v>
      </c>
      <c r="H123" s="96">
        <f>H124+H126</f>
        <v>-63.45</v>
      </c>
      <c r="I123" s="96">
        <f t="shared" ref="I123:L123" si="40">I124+I126</f>
        <v>11</v>
      </c>
      <c r="J123" s="96">
        <f t="shared" si="40"/>
        <v>0</v>
      </c>
      <c r="K123" s="96">
        <f t="shared" si="40"/>
        <v>0</v>
      </c>
      <c r="L123" s="96">
        <f t="shared" si="40"/>
        <v>0</v>
      </c>
      <c r="M123" s="75"/>
      <c r="N123" s="75"/>
    </row>
    <row r="124" spans="3:14" ht="24" customHeight="1" x14ac:dyDescent="0.25">
      <c r="C124" s="103" t="s">
        <v>268</v>
      </c>
      <c r="D124" s="103" t="s">
        <v>267</v>
      </c>
      <c r="E124" s="112"/>
      <c r="F124" s="48"/>
      <c r="G124" s="106">
        <f>G125</f>
        <v>0</v>
      </c>
      <c r="H124" s="107">
        <f>H125</f>
        <v>-74.45</v>
      </c>
      <c r="I124" s="106">
        <f t="shared" ref="I124:L124" si="41">I125</f>
        <v>0</v>
      </c>
      <c r="J124" s="106">
        <f t="shared" si="41"/>
        <v>0</v>
      </c>
      <c r="K124" s="106">
        <f t="shared" si="41"/>
        <v>0</v>
      </c>
      <c r="L124" s="106">
        <f t="shared" si="41"/>
        <v>0</v>
      </c>
      <c r="M124" s="75"/>
      <c r="N124" s="75"/>
    </row>
    <row r="125" spans="3:14" ht="30" customHeight="1" x14ac:dyDescent="0.25">
      <c r="C125" s="127" t="s">
        <v>579</v>
      </c>
      <c r="D125" s="100" t="s">
        <v>420</v>
      </c>
      <c r="E125" s="88" t="s">
        <v>418</v>
      </c>
      <c r="F125" s="48"/>
      <c r="G125" s="93">
        <v>0</v>
      </c>
      <c r="H125" s="92">
        <v>-74.45</v>
      </c>
      <c r="I125" s="93">
        <v>0</v>
      </c>
      <c r="J125" s="93">
        <v>0</v>
      </c>
      <c r="K125" s="93">
        <v>0</v>
      </c>
      <c r="L125" s="93">
        <v>0</v>
      </c>
      <c r="M125" s="75"/>
      <c r="N125" s="75"/>
    </row>
    <row r="126" spans="3:14" x14ac:dyDescent="0.25">
      <c r="C126" s="102" t="s">
        <v>226</v>
      </c>
      <c r="D126" s="103" t="s">
        <v>224</v>
      </c>
      <c r="E126" s="112"/>
      <c r="F126" s="48"/>
      <c r="G126" s="106">
        <f>G127+G128</f>
        <v>440</v>
      </c>
      <c r="H126" s="107">
        <f>H127+H128</f>
        <v>11</v>
      </c>
      <c r="I126" s="106">
        <f t="shared" ref="I126:L126" si="42">I127+I128</f>
        <v>11</v>
      </c>
      <c r="J126" s="106">
        <f t="shared" si="42"/>
        <v>0</v>
      </c>
      <c r="K126" s="106">
        <f t="shared" si="42"/>
        <v>0</v>
      </c>
      <c r="L126" s="106">
        <f t="shared" si="42"/>
        <v>0</v>
      </c>
      <c r="M126" s="75"/>
      <c r="N126" s="75"/>
    </row>
    <row r="127" spans="3:14" ht="39.6" x14ac:dyDescent="0.25">
      <c r="C127" s="98" t="s">
        <v>465</v>
      </c>
      <c r="D127" s="100" t="s">
        <v>419</v>
      </c>
      <c r="E127" s="88" t="s">
        <v>418</v>
      </c>
      <c r="F127" s="48"/>
      <c r="G127" s="93">
        <v>440</v>
      </c>
      <c r="H127" s="92">
        <v>0</v>
      </c>
      <c r="I127" s="93">
        <v>0</v>
      </c>
      <c r="J127" s="93">
        <v>0</v>
      </c>
      <c r="K127" s="93">
        <v>0</v>
      </c>
      <c r="L127" s="93">
        <v>0</v>
      </c>
      <c r="M127" s="75"/>
      <c r="N127" s="75"/>
    </row>
    <row r="128" spans="3:14" ht="43.2" customHeight="1" x14ac:dyDescent="0.25">
      <c r="C128" s="98" t="s">
        <v>466</v>
      </c>
      <c r="D128" s="100" t="s">
        <v>419</v>
      </c>
      <c r="E128" s="88" t="s">
        <v>467</v>
      </c>
      <c r="F128" s="48"/>
      <c r="G128" s="93">
        <v>0</v>
      </c>
      <c r="H128" s="92">
        <v>11</v>
      </c>
      <c r="I128" s="93">
        <v>11</v>
      </c>
      <c r="J128" s="93">
        <v>0</v>
      </c>
      <c r="K128" s="93">
        <v>0</v>
      </c>
      <c r="L128" s="93">
        <v>0</v>
      </c>
      <c r="M128" s="75"/>
      <c r="N128" s="75"/>
    </row>
    <row r="129" spans="3:14" x14ac:dyDescent="0.25">
      <c r="C129" s="76" t="s">
        <v>383</v>
      </c>
      <c r="D129" s="81" t="s">
        <v>379</v>
      </c>
      <c r="E129" s="48"/>
      <c r="F129" s="48"/>
      <c r="G129" s="96">
        <f>G131+G136+G144+G150+G152</f>
        <v>1600127.7299999997</v>
      </c>
      <c r="H129" s="96">
        <f>H131+H136+H144+H150+H152+H154+H156</f>
        <v>1304472.7699999998</v>
      </c>
      <c r="I129" s="96">
        <f>I131+I136+I144+I150+I152+I154+I156</f>
        <v>1539605.25</v>
      </c>
      <c r="J129" s="96">
        <f>J131+J136+J144+J150+J152+J154+J156</f>
        <v>1434613.7000000002</v>
      </c>
      <c r="K129" s="96">
        <f>K131+K136+K144+K150+K152+K154+K156</f>
        <v>1104192.8</v>
      </c>
      <c r="L129" s="96">
        <f>L131+L136+L144+L150+L152+L154+L156</f>
        <v>1142828.57</v>
      </c>
      <c r="M129" s="75"/>
      <c r="N129" s="75"/>
    </row>
    <row r="130" spans="3:14" ht="39.6" x14ac:dyDescent="0.25">
      <c r="C130" s="76" t="s">
        <v>384</v>
      </c>
      <c r="D130" s="81" t="s">
        <v>380</v>
      </c>
      <c r="E130" s="81"/>
      <c r="F130" s="76"/>
      <c r="G130" s="96">
        <f t="shared" ref="G130:L130" si="43">G131+G136+G144+G150</f>
        <v>1600095.4799999997</v>
      </c>
      <c r="H130" s="96">
        <f t="shared" si="43"/>
        <v>1304502.6599999999</v>
      </c>
      <c r="I130" s="96">
        <f t="shared" si="43"/>
        <v>1539573</v>
      </c>
      <c r="J130" s="96">
        <f t="shared" si="43"/>
        <v>1434613.7000000002</v>
      </c>
      <c r="K130" s="96">
        <f t="shared" si="43"/>
        <v>1104192.8</v>
      </c>
      <c r="L130" s="96">
        <f t="shared" si="43"/>
        <v>1142828.57</v>
      </c>
      <c r="M130" s="75"/>
      <c r="N130" s="75"/>
    </row>
    <row r="131" spans="3:14" ht="26.4" x14ac:dyDescent="0.25">
      <c r="C131" s="76" t="s">
        <v>576</v>
      </c>
      <c r="D131" s="81" t="s">
        <v>381</v>
      </c>
      <c r="E131" s="81"/>
      <c r="F131" s="76"/>
      <c r="G131" s="96">
        <f t="shared" ref="G131:L131" si="44">G132+G133+G134+G135</f>
        <v>631263.59999999986</v>
      </c>
      <c r="H131" s="96">
        <f t="shared" si="44"/>
        <v>527968.27999999991</v>
      </c>
      <c r="I131" s="96">
        <f t="shared" si="44"/>
        <v>631263.59999999986</v>
      </c>
      <c r="J131" s="96">
        <f t="shared" si="44"/>
        <v>620886.5</v>
      </c>
      <c r="K131" s="96">
        <f t="shared" si="44"/>
        <v>289176.8</v>
      </c>
      <c r="L131" s="96">
        <f t="shared" si="44"/>
        <v>325062.7</v>
      </c>
      <c r="M131" s="75"/>
      <c r="N131" s="75"/>
    </row>
    <row r="132" spans="3:14" ht="39.6" customHeight="1" x14ac:dyDescent="0.25">
      <c r="C132" s="48" t="s">
        <v>577</v>
      </c>
      <c r="D132" s="80" t="s">
        <v>446</v>
      </c>
      <c r="E132" s="88" t="s">
        <v>448</v>
      </c>
      <c r="F132" s="48"/>
      <c r="G132" s="93">
        <v>315233.8</v>
      </c>
      <c r="H132" s="92">
        <v>262590</v>
      </c>
      <c r="I132" s="93">
        <v>315233.8</v>
      </c>
      <c r="J132" s="93">
        <v>343663.7</v>
      </c>
      <c r="K132" s="93">
        <v>289176.8</v>
      </c>
      <c r="L132" s="93">
        <v>325062.7</v>
      </c>
      <c r="M132" s="75"/>
      <c r="N132" s="75"/>
    </row>
    <row r="133" spans="3:14" ht="43.2" customHeight="1" x14ac:dyDescent="0.25">
      <c r="C133" s="48" t="s">
        <v>578</v>
      </c>
      <c r="D133" s="80" t="s">
        <v>447</v>
      </c>
      <c r="E133" s="88" t="s">
        <v>448</v>
      </c>
      <c r="F133" s="48"/>
      <c r="G133" s="93">
        <v>303909.09999999998</v>
      </c>
      <c r="H133" s="92">
        <v>253257.58</v>
      </c>
      <c r="I133" s="93">
        <v>303909.09999999998</v>
      </c>
      <c r="J133" s="93">
        <v>277222.8</v>
      </c>
      <c r="K133" s="93">
        <v>0</v>
      </c>
      <c r="L133" s="93">
        <v>0</v>
      </c>
      <c r="M133" s="75"/>
      <c r="N133" s="75"/>
    </row>
    <row r="134" spans="3:14" ht="40.200000000000003" customHeight="1" x14ac:dyDescent="0.25">
      <c r="C134" s="48" t="s">
        <v>520</v>
      </c>
      <c r="D134" s="80" t="s">
        <v>518</v>
      </c>
      <c r="E134" s="88" t="s">
        <v>418</v>
      </c>
      <c r="F134" s="48"/>
      <c r="G134" s="93">
        <v>3000</v>
      </c>
      <c r="H134" s="92">
        <v>3000</v>
      </c>
      <c r="I134" s="93">
        <v>3000</v>
      </c>
      <c r="J134" s="93">
        <v>0</v>
      </c>
      <c r="K134" s="93">
        <v>0</v>
      </c>
      <c r="L134" s="93">
        <v>0</v>
      </c>
      <c r="M134" s="75"/>
      <c r="N134" s="75"/>
    </row>
    <row r="135" spans="3:14" ht="79.8" customHeight="1" x14ac:dyDescent="0.25">
      <c r="C135" s="48" t="s">
        <v>521</v>
      </c>
      <c r="D135" s="80" t="s">
        <v>519</v>
      </c>
      <c r="E135" s="88" t="s">
        <v>448</v>
      </c>
      <c r="F135" s="48"/>
      <c r="G135" s="93">
        <v>9120.7000000000007</v>
      </c>
      <c r="H135" s="92">
        <v>9120.7000000000007</v>
      </c>
      <c r="I135" s="93">
        <v>9120.7000000000007</v>
      </c>
      <c r="J135" s="93">
        <v>0</v>
      </c>
      <c r="K135" s="93">
        <v>0</v>
      </c>
      <c r="L135" s="93">
        <v>0</v>
      </c>
      <c r="M135" s="75"/>
      <c r="N135" s="75"/>
    </row>
    <row r="136" spans="3:14" ht="39.6" x14ac:dyDescent="0.25">
      <c r="C136" s="76" t="s">
        <v>529</v>
      </c>
      <c r="D136" s="81" t="s">
        <v>382</v>
      </c>
      <c r="E136" s="81"/>
      <c r="F136" s="76"/>
      <c r="G136" s="96">
        <f t="shared" ref="G136:L136" si="45">SUM(G137:G143)</f>
        <v>344647.14</v>
      </c>
      <c r="H136" s="96">
        <f t="shared" si="45"/>
        <v>259686.65999999997</v>
      </c>
      <c r="I136" s="96">
        <f t="shared" si="45"/>
        <v>311429.99</v>
      </c>
      <c r="J136" s="96">
        <f t="shared" si="45"/>
        <v>228780.34</v>
      </c>
      <c r="K136" s="96">
        <f t="shared" si="45"/>
        <v>228161.46</v>
      </c>
      <c r="L136" s="96">
        <f t="shared" si="45"/>
        <v>231136.78</v>
      </c>
      <c r="M136" s="75"/>
      <c r="N136" s="75"/>
    </row>
    <row r="137" spans="3:14" ht="54" customHeight="1" x14ac:dyDescent="0.25">
      <c r="C137" s="48" t="s">
        <v>530</v>
      </c>
      <c r="D137" s="80" t="s">
        <v>522</v>
      </c>
      <c r="E137" s="91" t="s">
        <v>445</v>
      </c>
      <c r="F137" s="48"/>
      <c r="G137" s="93">
        <v>1195.43</v>
      </c>
      <c r="H137" s="93">
        <v>1195.43</v>
      </c>
      <c r="I137" s="93">
        <v>1195.43</v>
      </c>
      <c r="J137" s="93">
        <v>0</v>
      </c>
      <c r="K137" s="93">
        <v>0</v>
      </c>
      <c r="L137" s="93">
        <v>0</v>
      </c>
      <c r="M137" s="75"/>
      <c r="N137" s="75"/>
    </row>
    <row r="138" spans="3:14" ht="57" customHeight="1" x14ac:dyDescent="0.25">
      <c r="C138" s="48" t="s">
        <v>580</v>
      </c>
      <c r="D138" s="80" t="s">
        <v>581</v>
      </c>
      <c r="E138" s="91" t="s">
        <v>445</v>
      </c>
      <c r="F138" s="48"/>
      <c r="G138" s="93">
        <v>0</v>
      </c>
      <c r="H138" s="92">
        <v>2411.9899999999998</v>
      </c>
      <c r="I138" s="93">
        <v>7222.7</v>
      </c>
      <c r="J138" s="93">
        <v>5368</v>
      </c>
      <c r="K138" s="93">
        <v>5228.3999999999996</v>
      </c>
      <c r="L138" s="93">
        <v>5615.3</v>
      </c>
      <c r="M138" s="75"/>
      <c r="N138" s="75"/>
    </row>
    <row r="139" spans="3:14" ht="57.6" customHeight="1" x14ac:dyDescent="0.25">
      <c r="C139" s="48" t="s">
        <v>531</v>
      </c>
      <c r="D139" s="80" t="s">
        <v>523</v>
      </c>
      <c r="E139" s="88" t="s">
        <v>451</v>
      </c>
      <c r="F139" s="48"/>
      <c r="G139" s="93">
        <v>1543.11</v>
      </c>
      <c r="H139" s="93">
        <v>1543.11</v>
      </c>
      <c r="I139" s="93">
        <v>1543.11</v>
      </c>
      <c r="J139" s="93">
        <v>0</v>
      </c>
      <c r="K139" s="93">
        <v>0</v>
      </c>
      <c r="L139" s="93">
        <v>0</v>
      </c>
      <c r="M139" s="75"/>
      <c r="N139" s="75"/>
    </row>
    <row r="140" spans="3:14" ht="69.599999999999994" customHeight="1" x14ac:dyDescent="0.25">
      <c r="C140" s="48" t="s">
        <v>532</v>
      </c>
      <c r="D140" s="80" t="s">
        <v>524</v>
      </c>
      <c r="E140" s="88" t="s">
        <v>451</v>
      </c>
      <c r="F140" s="48"/>
      <c r="G140" s="93">
        <v>9.02</v>
      </c>
      <c r="H140" s="92">
        <v>9.02</v>
      </c>
      <c r="I140" s="93">
        <v>9.02</v>
      </c>
      <c r="J140" s="93">
        <v>0</v>
      </c>
      <c r="K140" s="93">
        <v>0</v>
      </c>
      <c r="L140" s="93">
        <v>0</v>
      </c>
      <c r="M140" s="75"/>
      <c r="N140" s="75"/>
    </row>
    <row r="141" spans="3:14" ht="52.8" x14ac:dyDescent="0.25">
      <c r="C141" s="48" t="s">
        <v>533</v>
      </c>
      <c r="D141" s="80" t="s">
        <v>525</v>
      </c>
      <c r="E141" s="88" t="s">
        <v>418</v>
      </c>
      <c r="F141" s="48"/>
      <c r="G141" s="93">
        <v>5700</v>
      </c>
      <c r="H141" s="92">
        <v>0</v>
      </c>
      <c r="I141" s="93">
        <v>0</v>
      </c>
      <c r="J141" s="93">
        <v>0</v>
      </c>
      <c r="K141" s="93">
        <v>0</v>
      </c>
      <c r="L141" s="93">
        <v>0</v>
      </c>
      <c r="M141" s="75"/>
      <c r="N141" s="75"/>
    </row>
    <row r="142" spans="3:14" ht="54.6" customHeight="1" x14ac:dyDescent="0.25">
      <c r="C142" s="48" t="s">
        <v>534</v>
      </c>
      <c r="D142" s="80" t="s">
        <v>449</v>
      </c>
      <c r="E142" s="88" t="s">
        <v>418</v>
      </c>
      <c r="F142" s="48"/>
      <c r="G142" s="93">
        <v>17904.71</v>
      </c>
      <c r="H142" s="92">
        <v>7249.81</v>
      </c>
      <c r="I142" s="93">
        <v>17904.71</v>
      </c>
      <c r="J142" s="93">
        <v>17667</v>
      </c>
      <c r="K142" s="93">
        <v>17809.939999999999</v>
      </c>
      <c r="L142" s="93">
        <v>20398.36</v>
      </c>
      <c r="M142" s="75"/>
      <c r="N142" s="75"/>
    </row>
    <row r="143" spans="3:14" ht="150.6" customHeight="1" x14ac:dyDescent="0.25">
      <c r="C143" s="48" t="s">
        <v>535</v>
      </c>
      <c r="D143" s="80" t="s">
        <v>450</v>
      </c>
      <c r="E143" s="88" t="s">
        <v>526</v>
      </c>
      <c r="F143" s="48"/>
      <c r="G143" s="93">
        <v>318294.87</v>
      </c>
      <c r="H143" s="92">
        <v>247277.3</v>
      </c>
      <c r="I143" s="93">
        <v>283555.02</v>
      </c>
      <c r="J143" s="93">
        <v>205745.34</v>
      </c>
      <c r="K143" s="93">
        <v>205123.12</v>
      </c>
      <c r="L143" s="93">
        <v>205123.12</v>
      </c>
      <c r="M143" s="75"/>
      <c r="N143" s="75"/>
    </row>
    <row r="144" spans="3:14" ht="26.4" x14ac:dyDescent="0.25">
      <c r="C144" s="76" t="s">
        <v>536</v>
      </c>
      <c r="D144" s="81" t="s">
        <v>385</v>
      </c>
      <c r="E144" s="81"/>
      <c r="F144" s="26"/>
      <c r="G144" s="96">
        <f t="shared" ref="G144:L144" si="46">SUM(G145:G149)</f>
        <v>618130.43999999994</v>
      </c>
      <c r="H144" s="96">
        <f t="shared" si="46"/>
        <v>512295.93</v>
      </c>
      <c r="I144" s="96">
        <f t="shared" si="46"/>
        <v>587983.31000000006</v>
      </c>
      <c r="J144" s="96">
        <f t="shared" si="46"/>
        <v>584946.8600000001</v>
      </c>
      <c r="K144" s="96">
        <f t="shared" si="46"/>
        <v>586854.54</v>
      </c>
      <c r="L144" s="96">
        <f t="shared" si="46"/>
        <v>586629.09000000008</v>
      </c>
    </row>
    <row r="145" spans="3:12" ht="67.8" customHeight="1" x14ac:dyDescent="0.25">
      <c r="C145" s="48" t="s">
        <v>537</v>
      </c>
      <c r="D145" s="80" t="s">
        <v>453</v>
      </c>
      <c r="E145" s="88" t="s">
        <v>452</v>
      </c>
      <c r="F145" s="6"/>
      <c r="G145" s="93">
        <v>10127.870000000001</v>
      </c>
      <c r="H145" s="93">
        <v>4293.2</v>
      </c>
      <c r="I145" s="92">
        <v>5667.78</v>
      </c>
      <c r="J145" s="93">
        <v>9335.9</v>
      </c>
      <c r="K145" s="93">
        <v>9990.31</v>
      </c>
      <c r="L145" s="93">
        <v>9990.31</v>
      </c>
    </row>
    <row r="146" spans="3:12" ht="81.599999999999994" customHeight="1" x14ac:dyDescent="0.25">
      <c r="C146" s="48" t="s">
        <v>538</v>
      </c>
      <c r="D146" s="80" t="s">
        <v>454</v>
      </c>
      <c r="E146" s="91" t="s">
        <v>445</v>
      </c>
      <c r="F146" s="6"/>
      <c r="G146" s="93">
        <v>14063.1</v>
      </c>
      <c r="H146" s="93">
        <v>3647.3</v>
      </c>
      <c r="I146" s="92">
        <v>3647.3</v>
      </c>
      <c r="J146" s="93">
        <v>13536.4</v>
      </c>
      <c r="K146" s="93">
        <v>15045.1</v>
      </c>
      <c r="L146" s="93">
        <v>15045.1</v>
      </c>
    </row>
    <row r="147" spans="3:12" ht="66" x14ac:dyDescent="0.25">
      <c r="C147" s="48" t="s">
        <v>539</v>
      </c>
      <c r="D147" s="80" t="s">
        <v>462</v>
      </c>
      <c r="E147" s="88" t="s">
        <v>418</v>
      </c>
      <c r="F147" s="6"/>
      <c r="G147" s="93">
        <v>47.5</v>
      </c>
      <c r="H147" s="93">
        <v>20.43</v>
      </c>
      <c r="I147" s="93">
        <v>20.43</v>
      </c>
      <c r="J147" s="93">
        <v>29.34</v>
      </c>
      <c r="K147" s="93">
        <v>237.33</v>
      </c>
      <c r="L147" s="93">
        <v>11.88</v>
      </c>
    </row>
    <row r="148" spans="3:12" ht="39.6" x14ac:dyDescent="0.25">
      <c r="C148" s="48" t="s">
        <v>540</v>
      </c>
      <c r="D148" s="80" t="s">
        <v>527</v>
      </c>
      <c r="E148" s="88" t="s">
        <v>418</v>
      </c>
      <c r="F148" s="6"/>
      <c r="G148" s="93">
        <v>555.77</v>
      </c>
      <c r="H148" s="93">
        <v>0</v>
      </c>
      <c r="I148" s="93">
        <v>0</v>
      </c>
      <c r="J148" s="93">
        <v>463.42</v>
      </c>
      <c r="K148" s="93">
        <v>0</v>
      </c>
      <c r="L148" s="93">
        <v>0</v>
      </c>
    </row>
    <row r="149" spans="3:12" ht="44.4" customHeight="1" x14ac:dyDescent="0.25">
      <c r="C149" s="48" t="s">
        <v>541</v>
      </c>
      <c r="D149" s="80" t="s">
        <v>455</v>
      </c>
      <c r="E149" s="91" t="s">
        <v>445</v>
      </c>
      <c r="F149" s="6"/>
      <c r="G149" s="93">
        <v>593336.19999999995</v>
      </c>
      <c r="H149" s="93">
        <v>504335</v>
      </c>
      <c r="I149" s="93">
        <v>578647.80000000005</v>
      </c>
      <c r="J149" s="93">
        <v>561581.80000000005</v>
      </c>
      <c r="K149" s="93">
        <v>561581.80000000005</v>
      </c>
      <c r="L149" s="93">
        <v>561581.80000000005</v>
      </c>
    </row>
    <row r="150" spans="3:12" ht="25.2" customHeight="1" x14ac:dyDescent="0.25">
      <c r="C150" s="76" t="s">
        <v>542</v>
      </c>
      <c r="D150" s="81" t="s">
        <v>468</v>
      </c>
      <c r="E150" s="81"/>
      <c r="F150" s="26"/>
      <c r="G150" s="96">
        <f>G151</f>
        <v>6054.3</v>
      </c>
      <c r="H150" s="96">
        <f>H151</f>
        <v>4551.79</v>
      </c>
      <c r="I150" s="96">
        <f>I151</f>
        <v>8896.1</v>
      </c>
      <c r="J150" s="96">
        <f t="shared" ref="J150:L150" si="47">J151</f>
        <v>0</v>
      </c>
      <c r="K150" s="96">
        <f t="shared" si="47"/>
        <v>0</v>
      </c>
      <c r="L150" s="96">
        <f t="shared" si="47"/>
        <v>0</v>
      </c>
    </row>
    <row r="151" spans="3:12" ht="57" customHeight="1" x14ac:dyDescent="0.25">
      <c r="C151" s="48" t="s">
        <v>543</v>
      </c>
      <c r="D151" s="80" t="s">
        <v>528</v>
      </c>
      <c r="E151" s="91" t="s">
        <v>445</v>
      </c>
      <c r="F151" s="6"/>
      <c r="G151" s="93">
        <v>6054.3</v>
      </c>
      <c r="H151" s="93">
        <v>4551.79</v>
      </c>
      <c r="I151" s="92">
        <v>8896.1</v>
      </c>
      <c r="J151" s="93">
        <v>0</v>
      </c>
      <c r="K151" s="93">
        <v>0</v>
      </c>
      <c r="L151" s="93">
        <v>0</v>
      </c>
    </row>
    <row r="152" spans="3:12" ht="31.8" customHeight="1" x14ac:dyDescent="0.25">
      <c r="C152" s="76" t="s">
        <v>544</v>
      </c>
      <c r="D152" s="81" t="s">
        <v>469</v>
      </c>
      <c r="E152" s="96"/>
      <c r="F152" s="96"/>
      <c r="G152" s="96">
        <f>G153</f>
        <v>32.25</v>
      </c>
      <c r="H152" s="96">
        <f t="shared" ref="H152:L152" si="48">H153</f>
        <v>32.25</v>
      </c>
      <c r="I152" s="96">
        <f t="shared" si="48"/>
        <v>32.25</v>
      </c>
      <c r="J152" s="96">
        <f t="shared" si="48"/>
        <v>0</v>
      </c>
      <c r="K152" s="96">
        <f t="shared" si="48"/>
        <v>0</v>
      </c>
      <c r="L152" s="96">
        <f t="shared" si="48"/>
        <v>0</v>
      </c>
    </row>
    <row r="153" spans="3:12" ht="110.4" customHeight="1" x14ac:dyDescent="0.25">
      <c r="C153" s="48" t="s">
        <v>584</v>
      </c>
      <c r="D153" s="80" t="s">
        <v>550</v>
      </c>
      <c r="E153" s="88" t="s">
        <v>551</v>
      </c>
      <c r="F153" s="6"/>
      <c r="G153" s="93">
        <v>32.25</v>
      </c>
      <c r="H153" s="93">
        <v>32.25</v>
      </c>
      <c r="I153" s="93">
        <v>32.25</v>
      </c>
      <c r="J153" s="93">
        <v>0</v>
      </c>
      <c r="K153" s="93">
        <v>0</v>
      </c>
      <c r="L153" s="93">
        <v>0</v>
      </c>
    </row>
    <row r="154" spans="3:12" ht="118.8" x14ac:dyDescent="0.25">
      <c r="C154" s="76" t="s">
        <v>545</v>
      </c>
      <c r="D154" s="81" t="s">
        <v>456</v>
      </c>
      <c r="E154" s="81"/>
      <c r="F154" s="26"/>
      <c r="G154" s="96">
        <f>G155</f>
        <v>0</v>
      </c>
      <c r="H154" s="96">
        <f t="shared" ref="H154:L154" si="49">H155</f>
        <v>81.459999999999994</v>
      </c>
      <c r="I154" s="96">
        <f t="shared" si="49"/>
        <v>0</v>
      </c>
      <c r="J154" s="96">
        <f t="shared" si="49"/>
        <v>0</v>
      </c>
      <c r="K154" s="96">
        <f t="shared" si="49"/>
        <v>0</v>
      </c>
      <c r="L154" s="96">
        <f t="shared" si="49"/>
        <v>0</v>
      </c>
    </row>
    <row r="155" spans="3:12" ht="84" customHeight="1" x14ac:dyDescent="0.25">
      <c r="C155" s="48" t="s">
        <v>583</v>
      </c>
      <c r="D155" s="80" t="s">
        <v>457</v>
      </c>
      <c r="E155" s="88" t="s">
        <v>582</v>
      </c>
      <c r="F155" s="6"/>
      <c r="G155" s="93">
        <v>0</v>
      </c>
      <c r="H155" s="93">
        <v>81.459999999999994</v>
      </c>
      <c r="I155" s="93">
        <v>0</v>
      </c>
      <c r="J155" s="93">
        <v>0</v>
      </c>
      <c r="K155" s="93">
        <v>0</v>
      </c>
      <c r="L155" s="93">
        <v>0</v>
      </c>
    </row>
    <row r="156" spans="3:12" ht="52.8" x14ac:dyDescent="0.25">
      <c r="C156" s="76" t="s">
        <v>546</v>
      </c>
      <c r="D156" s="81" t="s">
        <v>458</v>
      </c>
      <c r="E156" s="80"/>
      <c r="F156" s="6"/>
      <c r="G156" s="96">
        <f>G157</f>
        <v>0</v>
      </c>
      <c r="H156" s="96">
        <f t="shared" ref="H156:L156" si="50">H157</f>
        <v>-143.6</v>
      </c>
      <c r="I156" s="96">
        <f t="shared" si="50"/>
        <v>0</v>
      </c>
      <c r="J156" s="96">
        <f t="shared" si="50"/>
        <v>0</v>
      </c>
      <c r="K156" s="96">
        <f t="shared" si="50"/>
        <v>0</v>
      </c>
      <c r="L156" s="96">
        <f t="shared" si="50"/>
        <v>0</v>
      </c>
    </row>
    <row r="157" spans="3:12" ht="52.8" x14ac:dyDescent="0.25">
      <c r="C157" s="48" t="s">
        <v>547</v>
      </c>
      <c r="D157" s="80" t="s">
        <v>459</v>
      </c>
      <c r="E157" s="80"/>
      <c r="F157" s="6"/>
      <c r="G157" s="93">
        <f>G158+G159</f>
        <v>0</v>
      </c>
      <c r="H157" s="93">
        <f>H158+H159</f>
        <v>-143.6</v>
      </c>
      <c r="I157" s="93">
        <f>I158+I159</f>
        <v>0</v>
      </c>
      <c r="J157" s="93">
        <f t="shared" ref="J157:L157" si="51">J158+J159</f>
        <v>0</v>
      </c>
      <c r="K157" s="93">
        <f t="shared" si="51"/>
        <v>0</v>
      </c>
      <c r="L157" s="93">
        <f t="shared" si="51"/>
        <v>0</v>
      </c>
    </row>
    <row r="158" spans="3:12" ht="56.4" customHeight="1" x14ac:dyDescent="0.25">
      <c r="C158" s="48" t="s">
        <v>548</v>
      </c>
      <c r="D158" s="80" t="s">
        <v>461</v>
      </c>
      <c r="E158" s="88" t="s">
        <v>418</v>
      </c>
      <c r="F158" s="6"/>
      <c r="G158" s="93">
        <v>0</v>
      </c>
      <c r="H158" s="93">
        <v>-64.44</v>
      </c>
      <c r="I158" s="93">
        <v>0</v>
      </c>
      <c r="J158" s="93">
        <v>0</v>
      </c>
      <c r="K158" s="93">
        <v>0</v>
      </c>
      <c r="L158" s="93">
        <v>0</v>
      </c>
    </row>
    <row r="159" spans="3:12" ht="81" customHeight="1" x14ac:dyDescent="0.25">
      <c r="C159" s="48" t="s">
        <v>549</v>
      </c>
      <c r="D159" s="80" t="s">
        <v>460</v>
      </c>
      <c r="E159" s="88" t="s">
        <v>585</v>
      </c>
      <c r="F159" s="6"/>
      <c r="G159" s="93">
        <v>0</v>
      </c>
      <c r="H159" s="93">
        <v>-79.16</v>
      </c>
      <c r="I159" s="93">
        <v>0</v>
      </c>
      <c r="J159" s="93">
        <v>0</v>
      </c>
      <c r="K159" s="93">
        <v>0</v>
      </c>
      <c r="L159" s="93">
        <v>0</v>
      </c>
    </row>
  </sheetData>
  <customSheetViews>
    <customSheetView guid="{5BFBE340-7A77-4A81-BD8D-F4A5E4682C7D}" scale="90" showPageBreaks="1" printArea="1" hiddenColumns="1" topLeftCell="C1">
      <selection activeCell="K120" sqref="K120"/>
      <pageMargins left="0.19685039370078741" right="0.23622047244094491" top="0.78740157480314965" bottom="0.23622047244094491" header="0.31496062992125984" footer="0.31496062992125984"/>
      <pageSetup paperSize="9" scale="67" fitToHeight="0" orientation="landscape" r:id="rId1"/>
      <headerFooter differentFirst="1">
        <oddFooter>&amp;R&amp;P</oddFooter>
      </headerFooter>
    </customSheetView>
    <customSheetView guid="{10B69522-62AE-4313-859A-9E4F497E803C}" scale="90" showPageBreaks="1" fitToPage="1" hiddenRows="1" hiddenColumns="1" topLeftCell="C271">
      <selection activeCell="D273" sqref="D273"/>
      <pageMargins left="0.39" right="0.23622047244094491" top="0.53" bottom="0.23622047244094491" header="0.31496062992125984" footer="0.31496062992125984"/>
      <pageSetup paperSize="9" scale="68" fitToHeight="0" orientation="landscape" r:id="rId2"/>
    </customSheetView>
    <customSheetView guid="{59B1F92E-3080-4B3C-AB43-7CBA0A8FFB6D}" scale="90" showPageBreaks="1" printArea="1" hiddenColumns="1" topLeftCell="C1">
      <selection activeCell="H7" sqref="H7"/>
      <pageMargins left="0.19685039370078741" right="0.23622047244094491" top="0.78740157480314965" bottom="0.23622047244094491" header="0.31496062992125984" footer="0.31496062992125984"/>
      <pageSetup paperSize="9" scale="67" fitToHeight="0" orientation="landscape" r:id="rId3"/>
      <headerFooter differentFirst="1">
        <oddFooter>&amp;R&amp;P</oddFooter>
      </headerFooter>
    </customSheetView>
  </customSheetViews>
  <mergeCells count="7">
    <mergeCell ref="J1:L1"/>
    <mergeCell ref="C2:L2"/>
    <mergeCell ref="A5:A6"/>
    <mergeCell ref="B5:B6"/>
    <mergeCell ref="C5:D5"/>
    <mergeCell ref="E5:E6"/>
    <mergeCell ref="J5:L5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4"/>
  <headerFooter differentFirst="1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5BFBE340-7A77-4A81-BD8D-F4A5E4682C7D}">
      <pageMargins left="0.7" right="0.7" top="0.75" bottom="0.75" header="0.3" footer="0.3"/>
    </customSheetView>
    <customSheetView guid="{10B69522-62AE-4313-859A-9E4F497E803C}">
      <pageMargins left="0.7" right="0.7" top="0.75" bottom="0.75" header="0.3" footer="0.3"/>
    </customSheetView>
    <customSheetView guid="{59B1F92E-3080-4B3C-AB43-7CBA0A8FFB6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5BFBE340-7A77-4A81-BD8D-F4A5E4682C7D}">
      <pageMargins left="0.7" right="0.7" top="0.75" bottom="0.75" header="0.3" footer="0.3"/>
    </customSheetView>
    <customSheetView guid="{10B69522-62AE-4313-859A-9E4F497E803C}">
      <pageMargins left="0.7" right="0.7" top="0.75" bottom="0.75" header="0.3" footer="0.3"/>
    </customSheetView>
    <customSheetView guid="{59B1F92E-3080-4B3C-AB43-7CBA0A8FFB6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на 01.07.</vt:lpstr>
      <vt:lpstr>Лист1</vt:lpstr>
      <vt:lpstr>Лист2</vt:lpstr>
      <vt:lpstr>Лист3</vt:lpstr>
      <vt:lpstr>Лист1!Заголовки_для_печати</vt:lpstr>
      <vt:lpstr>'на 01.07.'!Заголовки_для_печати</vt:lpstr>
      <vt:lpstr>Лист1!Область_печати</vt:lpstr>
      <vt:lpstr>'на 01.07.'!Область_печати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Бельчицкая Разиля Накифовна</dc:creator>
  <cp:lastModifiedBy>Наталья Гудимова</cp:lastModifiedBy>
  <cp:lastPrinted>2020-11-27T10:23:51Z</cp:lastPrinted>
  <dcterms:created xsi:type="dcterms:W3CDTF">2017-08-25T12:37:32Z</dcterms:created>
  <dcterms:modified xsi:type="dcterms:W3CDTF">2020-12-03T11:05:38Z</dcterms:modified>
</cp:coreProperties>
</file>