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20.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16.xml" ContentType="application/vnd.openxmlformats-officedocument.spreadsheetml.revisionLog+xml"/>
  <Override PartName="/xl/revisions/revisionLog4.xml" ContentType="application/vnd.openxmlformats-officedocument.spreadsheetml.revisionLog+xml"/>
  <Override PartName="/xl/revisions/revisionLog12.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5.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19.xml" ContentType="application/vnd.openxmlformats-officedocument.spreadsheetml.revisionLog+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18.xml" ContentType="application/vnd.openxmlformats-officedocument.spreadsheetml.revisionLog+xml"/>
  <Override PartName="/xl/revisions/revisionLog2.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Override PartName="/xl/revisions/revisionLog13.xml" ContentType="application/vnd.openxmlformats-officedocument.spreadsheetml.revisionLog+xml"/>
  <Override PartName="/xl/revisions/revisionLog1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80" windowWidth="15576" windowHeight="11520" firstSheet="1" activeTab="1"/>
  </bookViews>
  <sheets>
    <sheet name="на 01.07." sheetId="1" state="hidden" r:id="rId1"/>
    <sheet name="Лист1" sheetId="2" r:id="rId2"/>
    <sheet name="Лист2" sheetId="3" r:id="rId3"/>
    <sheet name="Лист3" sheetId="4" r:id="rId4"/>
  </sheets>
  <definedNames>
    <definedName name="Z_10B69522_62AE_4313_859A_9E4F497E803C_.wvu.Cols" localSheetId="1" hidden="1">Лист1!$A:$B,Лист1!$F:$F,Лист1!$N:$N</definedName>
    <definedName name="Z_10B69522_62AE_4313_859A_9E4F497E803C_.wvu.Cols" localSheetId="0" hidden="1">'на 01.07.'!$A:$B,'на 01.07.'!$F:$F</definedName>
    <definedName name="Z_10B69522_62AE_4313_859A_9E4F497E803C_.wvu.PrintArea" localSheetId="0" hidden="1">'на 01.07.'!$A$4:$L$175</definedName>
    <definedName name="Z_10B69522_62AE_4313_859A_9E4F497E803C_.wvu.PrintTitles" localSheetId="1" hidden="1">Лист1!$4:$6</definedName>
    <definedName name="Z_10B69522_62AE_4313_859A_9E4F497E803C_.wvu.PrintTitles" localSheetId="0" hidden="1">'на 01.07.'!$4:$6</definedName>
    <definedName name="Z_10B69522_62AE_4313_859A_9E4F497E803C_.wvu.Rows" localSheetId="1" hidden="1">Лист1!#REF!,Лист1!$91:$97,Лист1!$101:$101,Лист1!#REF!</definedName>
    <definedName name="Z_59B1F92E_3080_4B3C_AB43_7CBA0A8FFB6D_.wvu.Cols" localSheetId="1" hidden="1">Лист1!$A:$B,Лист1!$F:$F</definedName>
    <definedName name="Z_59B1F92E_3080_4B3C_AB43_7CBA0A8FFB6D_.wvu.Cols" localSheetId="0" hidden="1">'на 01.07.'!$A:$B,'на 01.07.'!$F:$F</definedName>
    <definedName name="Z_59B1F92E_3080_4B3C_AB43_7CBA0A8FFB6D_.wvu.PrintArea" localSheetId="1" hidden="1">Лист1!$C$1:$L$152</definedName>
    <definedName name="Z_59B1F92E_3080_4B3C_AB43_7CBA0A8FFB6D_.wvu.PrintArea" localSheetId="0" hidden="1">'на 01.07.'!$A$4:$L$175</definedName>
    <definedName name="Z_59B1F92E_3080_4B3C_AB43_7CBA0A8FFB6D_.wvu.PrintTitles" localSheetId="1" hidden="1">Лист1!$4:$6</definedName>
    <definedName name="Z_59B1F92E_3080_4B3C_AB43_7CBA0A8FFB6D_.wvu.PrintTitles" localSheetId="0" hidden="1">'на 01.07.'!$4:$6</definedName>
    <definedName name="Z_5BFBE340_7A77_4A81_BD8D_F4A5E4682C7D_.wvu.Cols" localSheetId="1" hidden="1">Лист1!$A:$B,Лист1!$F:$F</definedName>
    <definedName name="Z_5BFBE340_7A77_4A81_BD8D_F4A5E4682C7D_.wvu.Cols" localSheetId="0" hidden="1">'на 01.07.'!$A:$B,'на 01.07.'!$F:$F</definedName>
    <definedName name="Z_5BFBE340_7A77_4A81_BD8D_F4A5E4682C7D_.wvu.PrintArea" localSheetId="1" hidden="1">Лист1!$C$1:$L$152</definedName>
    <definedName name="Z_5BFBE340_7A77_4A81_BD8D_F4A5E4682C7D_.wvu.PrintArea" localSheetId="0" hidden="1">'на 01.07.'!$A$4:$L$175</definedName>
    <definedName name="Z_5BFBE340_7A77_4A81_BD8D_F4A5E4682C7D_.wvu.PrintTitles" localSheetId="1" hidden="1">Лист1!$4:$6</definedName>
    <definedName name="Z_5BFBE340_7A77_4A81_BD8D_F4A5E4682C7D_.wvu.PrintTitles" localSheetId="0" hidden="1">'на 01.07.'!$4:$6</definedName>
    <definedName name="_xlnm.Print_Titles" localSheetId="1">Лист1!$4:$6</definedName>
    <definedName name="_xlnm.Print_Titles" localSheetId="0">'на 01.07.'!$4:$6</definedName>
    <definedName name="_xlnm.Print_Area" localSheetId="1">Лист1!$C$1:$L$152</definedName>
    <definedName name="_xlnm.Print_Area" localSheetId="0">'на 01.07.'!$A$4:$L$175</definedName>
  </definedNames>
  <calcPr calcId="145621"/>
  <customWorkbookViews>
    <customWorkbookView name="Наталья Гудимова - Личное представление" guid="{5BFBE340-7A77-4A81-BD8D-F4A5E4682C7D}" mergeInterval="0" personalView="1" maximized="1" windowWidth="1916" windowHeight="735" activeSheetId="2"/>
    <customWorkbookView name="Величко Наталья Владимировна - Личное представление" guid="{59B1F92E-3080-4B3C-AB43-7CBA0A8FFB6D}" mergeInterval="0" personalView="1" maximized="1" windowWidth="1916" windowHeight="695" activeSheetId="2"/>
    <customWorkbookView name="Бурнашова Елена Борисовна - Личное представление" guid="{10B69522-62AE-4313-859A-9E4F497E803C}" mergeInterval="0" personalView="1" maximized="1" windowWidth="1916" windowHeight="855" activeSheetId="2"/>
  </customWorkbookViews>
</workbook>
</file>

<file path=xl/calcChain.xml><?xml version="1.0" encoding="utf-8"?>
<calcChain xmlns="http://schemas.openxmlformats.org/spreadsheetml/2006/main">
  <c r="I149" i="2" l="1"/>
  <c r="H149" i="2"/>
  <c r="L143" i="2"/>
  <c r="K143" i="2"/>
  <c r="J143" i="2"/>
  <c r="I143" i="2"/>
  <c r="H143" i="2"/>
  <c r="G143" i="2"/>
  <c r="H91" i="2"/>
  <c r="H111" i="2" l="1"/>
  <c r="L91" i="2"/>
  <c r="K91" i="2"/>
  <c r="J91" i="2"/>
  <c r="I91" i="2"/>
  <c r="G91" i="2"/>
  <c r="L105" i="2"/>
  <c r="K105" i="2"/>
  <c r="J105" i="2"/>
  <c r="I105" i="2"/>
  <c r="H105" i="2"/>
  <c r="G105" i="2"/>
  <c r="H55" i="2"/>
  <c r="L26" i="2"/>
  <c r="K26" i="2"/>
  <c r="J26" i="2"/>
  <c r="I26" i="2"/>
  <c r="H26" i="2"/>
  <c r="G26" i="2"/>
  <c r="L85" i="2"/>
  <c r="K85" i="2"/>
  <c r="J85" i="2"/>
  <c r="I85" i="2"/>
  <c r="H85" i="2"/>
  <c r="G85" i="2"/>
  <c r="L72" i="2"/>
  <c r="K72" i="2"/>
  <c r="J72" i="2"/>
  <c r="I72" i="2"/>
  <c r="H72" i="2"/>
  <c r="G72" i="2"/>
  <c r="G122" i="2"/>
  <c r="H122" i="2"/>
  <c r="I122" i="2"/>
  <c r="J122" i="2"/>
  <c r="K122" i="2"/>
  <c r="L122" i="2"/>
  <c r="L61" i="2"/>
  <c r="K61" i="2"/>
  <c r="J61" i="2"/>
  <c r="I61" i="2"/>
  <c r="H61" i="2"/>
  <c r="G61" i="2"/>
  <c r="L101" i="2" l="1"/>
  <c r="K101" i="2"/>
  <c r="J101" i="2"/>
  <c r="I101" i="2"/>
  <c r="H101" i="2"/>
  <c r="G101" i="2"/>
  <c r="L111" i="2" l="1"/>
  <c r="K111" i="2"/>
  <c r="J111" i="2"/>
  <c r="I111" i="2"/>
  <c r="G111" i="2"/>
  <c r="L82" i="2"/>
  <c r="K82" i="2"/>
  <c r="J82" i="2"/>
  <c r="I82" i="2"/>
  <c r="H82" i="2"/>
  <c r="G82" i="2"/>
  <c r="J79" i="2"/>
  <c r="K79" i="2"/>
  <c r="L79" i="2"/>
  <c r="L76" i="2"/>
  <c r="K76" i="2"/>
  <c r="J76" i="2"/>
  <c r="I76" i="2"/>
  <c r="H76" i="2"/>
  <c r="G76" i="2"/>
  <c r="J52" i="2"/>
  <c r="K52" i="2"/>
  <c r="L52" i="2"/>
  <c r="J47" i="2"/>
  <c r="K47" i="2"/>
  <c r="L47" i="2"/>
  <c r="I117" i="2" l="1"/>
  <c r="I115" i="2"/>
  <c r="I109" i="2"/>
  <c r="I107" i="2"/>
  <c r="I103" i="2"/>
  <c r="I98" i="2"/>
  <c r="I89" i="2"/>
  <c r="L146" i="2"/>
  <c r="K146" i="2"/>
  <c r="J146" i="2"/>
  <c r="I146" i="2"/>
  <c r="H146" i="2"/>
  <c r="G146" i="2"/>
  <c r="I81" i="2" l="1"/>
  <c r="I55" i="2"/>
  <c r="L43" i="2"/>
  <c r="K43" i="2"/>
  <c r="J43" i="2"/>
  <c r="H58" i="2" l="1"/>
  <c r="L107" i="2" l="1"/>
  <c r="K107" i="2"/>
  <c r="J107" i="2"/>
  <c r="H107" i="2"/>
  <c r="G107" i="2"/>
  <c r="G89" i="2"/>
  <c r="L89" i="2"/>
  <c r="K89" i="2"/>
  <c r="J89" i="2"/>
  <c r="H89" i="2"/>
  <c r="G28" i="2" l="1"/>
  <c r="L24" i="2"/>
  <c r="K24" i="2"/>
  <c r="J24" i="2"/>
  <c r="I24" i="2"/>
  <c r="H24" i="2"/>
  <c r="G24" i="2"/>
  <c r="L22" i="2"/>
  <c r="K22" i="2"/>
  <c r="J22" i="2"/>
  <c r="I22" i="2"/>
  <c r="H22" i="2"/>
  <c r="G22" i="2"/>
  <c r="L149" i="2"/>
  <c r="L148" i="2" s="1"/>
  <c r="K149" i="2"/>
  <c r="K148" i="2" s="1"/>
  <c r="J149" i="2"/>
  <c r="J148" i="2" s="1"/>
  <c r="I148" i="2"/>
  <c r="H148" i="2"/>
  <c r="G149" i="2"/>
  <c r="G148" i="2" s="1"/>
  <c r="L71" i="2"/>
  <c r="J71" i="2"/>
  <c r="I71" i="2"/>
  <c r="G15" i="2"/>
  <c r="K71" i="2"/>
  <c r="L69" i="2"/>
  <c r="L68" i="2" s="1"/>
  <c r="K69" i="2"/>
  <c r="K68" i="2" s="1"/>
  <c r="J69" i="2"/>
  <c r="J68" i="2" s="1"/>
  <c r="I69" i="2"/>
  <c r="I68" i="2" s="1"/>
  <c r="H52" i="2"/>
  <c r="L49" i="2"/>
  <c r="K49" i="2"/>
  <c r="J49" i="2"/>
  <c r="I49" i="2"/>
  <c r="H49" i="2"/>
  <c r="G49" i="2"/>
  <c r="H120" i="2"/>
  <c r="G117" i="2" l="1"/>
  <c r="L117" i="2"/>
  <c r="K117" i="2"/>
  <c r="J117" i="2"/>
  <c r="H117" i="2"/>
  <c r="L109" i="2"/>
  <c r="K109" i="2"/>
  <c r="J109" i="2"/>
  <c r="H109" i="2"/>
  <c r="G109" i="2"/>
  <c r="L103" i="2"/>
  <c r="K103" i="2"/>
  <c r="J103" i="2"/>
  <c r="H103" i="2"/>
  <c r="G103" i="2"/>
  <c r="L98" i="2"/>
  <c r="K98" i="2"/>
  <c r="J98" i="2"/>
  <c r="H98" i="2"/>
  <c r="G98" i="2"/>
  <c r="L38" i="2" l="1"/>
  <c r="K38" i="2"/>
  <c r="J38" i="2"/>
  <c r="I38" i="2"/>
  <c r="H38" i="2"/>
  <c r="G38" i="2"/>
  <c r="L36" i="2"/>
  <c r="K36" i="2"/>
  <c r="J36" i="2"/>
  <c r="I36" i="2"/>
  <c r="H36" i="2"/>
  <c r="G36" i="2"/>
  <c r="G35" i="2" s="1"/>
  <c r="L33" i="2"/>
  <c r="K33" i="2"/>
  <c r="J33" i="2"/>
  <c r="I33" i="2"/>
  <c r="H33" i="2"/>
  <c r="G33" i="2"/>
  <c r="L30" i="2"/>
  <c r="K30" i="2"/>
  <c r="J30" i="2"/>
  <c r="I30" i="2"/>
  <c r="H30" i="2"/>
  <c r="G30" i="2"/>
  <c r="I28" i="2"/>
  <c r="H28" i="2"/>
  <c r="L28" i="2"/>
  <c r="K28" i="2"/>
  <c r="J28" i="2"/>
  <c r="L21" i="2"/>
  <c r="J21" i="2"/>
  <c r="I21" i="2"/>
  <c r="G21" i="2"/>
  <c r="H21" i="2"/>
  <c r="L15" i="2"/>
  <c r="K15" i="2"/>
  <c r="J15" i="2"/>
  <c r="I15" i="2"/>
  <c r="H15" i="2"/>
  <c r="L9" i="2"/>
  <c r="K9" i="2"/>
  <c r="J9" i="2"/>
  <c r="I9" i="2"/>
  <c r="H9" i="2"/>
  <c r="G9" i="2"/>
  <c r="L10" i="2"/>
  <c r="K10" i="2"/>
  <c r="J10" i="2"/>
  <c r="I10" i="2"/>
  <c r="H10" i="2"/>
  <c r="G10" i="2"/>
  <c r="G20" i="2" l="1"/>
  <c r="L20" i="2"/>
  <c r="H20" i="2"/>
  <c r="I20" i="2"/>
  <c r="J20" i="2"/>
  <c r="G32" i="2"/>
  <c r="H119" i="2"/>
  <c r="L120" i="2"/>
  <c r="K120" i="2"/>
  <c r="J120" i="2"/>
  <c r="I120" i="2"/>
  <c r="G120" i="2"/>
  <c r="L115" i="2"/>
  <c r="L81" i="2" s="1"/>
  <c r="K115" i="2"/>
  <c r="K81" i="2" s="1"/>
  <c r="J115" i="2"/>
  <c r="J81" i="2" s="1"/>
  <c r="H115" i="2"/>
  <c r="H81" i="2" s="1"/>
  <c r="G115" i="2"/>
  <c r="G81" i="2" s="1"/>
  <c r="L78" i="2"/>
  <c r="L75" i="2" s="1"/>
  <c r="K78" i="2"/>
  <c r="K75" i="2" s="1"/>
  <c r="J78" i="2"/>
  <c r="J75" i="2" s="1"/>
  <c r="I79" i="2"/>
  <c r="I78" i="2" s="1"/>
  <c r="I75" i="2" s="1"/>
  <c r="H78" i="2"/>
  <c r="H75" i="2" s="1"/>
  <c r="G79" i="2"/>
  <c r="G78" i="2" s="1"/>
  <c r="G75" i="2" s="1"/>
  <c r="H71" i="2"/>
  <c r="G71" i="2"/>
  <c r="H69" i="2"/>
  <c r="H68" i="2" s="1"/>
  <c r="G69" i="2"/>
  <c r="G68" i="2" s="1"/>
  <c r="L60" i="2"/>
  <c r="K60" i="2"/>
  <c r="J60" i="2"/>
  <c r="I60" i="2"/>
  <c r="H60" i="2"/>
  <c r="G60" i="2"/>
  <c r="L58" i="2"/>
  <c r="L57" i="2" s="1"/>
  <c r="K58" i="2"/>
  <c r="K57" i="2" s="1"/>
  <c r="J58" i="2"/>
  <c r="J57" i="2" s="1"/>
  <c r="I58" i="2"/>
  <c r="I57" i="2" s="1"/>
  <c r="H57" i="2"/>
  <c r="G58" i="2"/>
  <c r="G57" i="2" s="1"/>
  <c r="L55" i="2"/>
  <c r="L54" i="2" s="1"/>
  <c r="K55" i="2"/>
  <c r="K54" i="2" s="1"/>
  <c r="J55" i="2"/>
  <c r="J54" i="2" s="1"/>
  <c r="I54" i="2"/>
  <c r="H54" i="2"/>
  <c r="G55" i="2"/>
  <c r="G54" i="2" s="1"/>
  <c r="I52" i="2"/>
  <c r="G52" i="2"/>
  <c r="I47" i="2"/>
  <c r="H47" i="2"/>
  <c r="G47" i="2"/>
  <c r="I44" i="2"/>
  <c r="I43" i="2" s="1"/>
  <c r="H44" i="2"/>
  <c r="H43" i="2" s="1"/>
  <c r="G44" i="2"/>
  <c r="G43" i="2" s="1"/>
  <c r="L41" i="2"/>
  <c r="K41" i="2"/>
  <c r="J41" i="2"/>
  <c r="I41" i="2"/>
  <c r="H41" i="2"/>
  <c r="G41" i="2"/>
  <c r="L35" i="2"/>
  <c r="L32" i="2" s="1"/>
  <c r="K35" i="2"/>
  <c r="K32" i="2" s="1"/>
  <c r="J35" i="2"/>
  <c r="J32" i="2" s="1"/>
  <c r="I35" i="2"/>
  <c r="I32" i="2" s="1"/>
  <c r="H35" i="2"/>
  <c r="H32" i="2" s="1"/>
  <c r="K21" i="2"/>
  <c r="K20" i="2" s="1"/>
  <c r="L14" i="2"/>
  <c r="K14" i="2"/>
  <c r="J14" i="2"/>
  <c r="I14" i="2"/>
  <c r="G40" i="2" l="1"/>
  <c r="I40" i="2"/>
  <c r="H46" i="2"/>
  <c r="G46" i="2"/>
  <c r="I46" i="2"/>
  <c r="K46" i="2"/>
  <c r="J46" i="2"/>
  <c r="L46" i="2"/>
  <c r="K40" i="2"/>
  <c r="H40" i="2"/>
  <c r="L40" i="2"/>
  <c r="J40" i="2"/>
  <c r="H14" i="2"/>
  <c r="G14" i="2"/>
  <c r="J119" i="2"/>
  <c r="I119" i="2"/>
  <c r="G119" i="2"/>
  <c r="K119" i="2"/>
  <c r="I67" i="2"/>
  <c r="L119" i="2"/>
  <c r="J67" i="2" l="1"/>
  <c r="J8" i="2" s="1"/>
  <c r="I8" i="2"/>
  <c r="G67" i="2"/>
  <c r="G8" i="2" s="1"/>
  <c r="L67" i="2"/>
  <c r="L8" i="2" s="1"/>
  <c r="K67" i="2"/>
  <c r="K8" i="2" s="1"/>
  <c r="H67" i="2"/>
  <c r="H8" i="2" s="1"/>
  <c r="I130" i="2"/>
  <c r="K130" i="2" l="1"/>
  <c r="H137" i="2"/>
  <c r="I137" i="2"/>
  <c r="J137" i="2"/>
  <c r="K137" i="2"/>
  <c r="L137" i="2"/>
  <c r="G137" i="2"/>
  <c r="L130" i="2"/>
  <c r="H130" i="2"/>
  <c r="J130" i="2"/>
  <c r="G130" i="2"/>
  <c r="H127" i="2"/>
  <c r="H125" i="2" s="1"/>
  <c r="I127" i="2"/>
  <c r="J127" i="2"/>
  <c r="K127" i="2"/>
  <c r="L127" i="2"/>
  <c r="G127" i="2"/>
  <c r="I125" i="2" l="1"/>
  <c r="I7" i="2" s="1"/>
  <c r="G125" i="2"/>
  <c r="L125" i="2"/>
  <c r="L7" i="2" s="1"/>
  <c r="K125" i="2"/>
  <c r="K7" i="2" s="1"/>
  <c r="J125" i="2"/>
  <c r="J7" i="2" s="1"/>
  <c r="G7" i="2"/>
  <c r="I126" i="2"/>
  <c r="H126" i="2"/>
  <c r="H7" i="2"/>
  <c r="L126" i="2"/>
  <c r="J126" i="2"/>
  <c r="K126" i="2"/>
  <c r="G126" i="2"/>
  <c r="I88" i="1" l="1"/>
  <c r="G88" i="1"/>
  <c r="H149" i="1"/>
  <c r="H148" i="1" s="1"/>
  <c r="I146" i="1"/>
  <c r="H140" i="1"/>
  <c r="I140" i="1"/>
  <c r="J140" i="1"/>
  <c r="K140" i="1"/>
  <c r="L140" i="1"/>
  <c r="H152" i="1"/>
  <c r="I152" i="1"/>
  <c r="J152" i="1"/>
  <c r="K152" i="1"/>
  <c r="L152" i="1"/>
  <c r="G152" i="1"/>
  <c r="I149" i="1"/>
  <c r="I148" i="1" s="1"/>
  <c r="J149" i="1"/>
  <c r="J148" i="1" s="1"/>
  <c r="K149" i="1"/>
  <c r="K148" i="1" s="1"/>
  <c r="L149" i="1"/>
  <c r="L148" i="1" s="1"/>
  <c r="G149" i="1"/>
  <c r="G148" i="1" s="1"/>
  <c r="H146" i="1"/>
  <c r="J146" i="1"/>
  <c r="K146" i="1"/>
  <c r="L146" i="1"/>
  <c r="G146" i="1"/>
  <c r="G140" i="1"/>
  <c r="H142" i="1"/>
  <c r="I142" i="1"/>
  <c r="J142" i="1"/>
  <c r="K142" i="1"/>
  <c r="L142" i="1"/>
  <c r="G142" i="1"/>
  <c r="H144" i="1"/>
  <c r="I144" i="1"/>
  <c r="J144" i="1"/>
  <c r="K144" i="1"/>
  <c r="L144" i="1"/>
  <c r="G144" i="1"/>
  <c r="G137" i="1"/>
  <c r="G136" i="1" s="1"/>
  <c r="I137" i="1"/>
  <c r="I136" i="1" s="1"/>
  <c r="J137" i="1"/>
  <c r="J136" i="1" s="1"/>
  <c r="K137" i="1"/>
  <c r="K136" i="1" s="1"/>
  <c r="L137" i="1"/>
  <c r="L136" i="1" s="1"/>
  <c r="H137" i="1"/>
  <c r="H136" i="1" s="1"/>
  <c r="H133" i="1"/>
  <c r="I133" i="1"/>
  <c r="J133" i="1"/>
  <c r="K133" i="1"/>
  <c r="L133" i="1"/>
  <c r="G133" i="1"/>
  <c r="H132" i="1"/>
  <c r="I132" i="1"/>
  <c r="J132" i="1"/>
  <c r="K132" i="1"/>
  <c r="L132" i="1"/>
  <c r="G132" i="1"/>
  <c r="L131" i="1" l="1"/>
  <c r="L130" i="1" s="1"/>
  <c r="H131" i="1"/>
  <c r="H130" i="1" s="1"/>
  <c r="G131" i="1"/>
  <c r="G130" i="1" s="1"/>
  <c r="I131" i="1"/>
  <c r="I130" i="1" s="1"/>
  <c r="J131" i="1"/>
  <c r="J130" i="1" s="1"/>
  <c r="K131" i="1"/>
  <c r="K130" i="1" s="1"/>
  <c r="I129" i="1" l="1"/>
  <c r="G128" i="1"/>
  <c r="H128" i="1"/>
  <c r="J128" i="1"/>
  <c r="K128" i="1"/>
  <c r="L128" i="1"/>
  <c r="H126" i="1"/>
  <c r="H125" i="1" s="1"/>
  <c r="I126" i="1"/>
  <c r="I125" i="1" s="1"/>
  <c r="J126" i="1"/>
  <c r="K126" i="1"/>
  <c r="L126" i="1"/>
  <c r="G126" i="1"/>
  <c r="G125" i="1" s="1"/>
  <c r="H123" i="1"/>
  <c r="J123" i="1"/>
  <c r="K123" i="1"/>
  <c r="L123" i="1"/>
  <c r="G123" i="1"/>
  <c r="H121" i="1"/>
  <c r="I121" i="1"/>
  <c r="I118" i="1" s="1"/>
  <c r="J121" i="1"/>
  <c r="K121" i="1"/>
  <c r="L121" i="1"/>
  <c r="G121" i="1"/>
  <c r="H113" i="1"/>
  <c r="H112" i="1" s="1"/>
  <c r="I113" i="1"/>
  <c r="I112" i="1" s="1"/>
  <c r="J113" i="1"/>
  <c r="J112" i="1" s="1"/>
  <c r="K113" i="1"/>
  <c r="K112" i="1" s="1"/>
  <c r="L113" i="1"/>
  <c r="L112" i="1" s="1"/>
  <c r="G113" i="1"/>
  <c r="G112" i="1" s="1"/>
  <c r="H110" i="1"/>
  <c r="I110" i="1"/>
  <c r="J110" i="1"/>
  <c r="K110" i="1"/>
  <c r="L110" i="1"/>
  <c r="G110" i="1"/>
  <c r="H108" i="1"/>
  <c r="I108" i="1"/>
  <c r="J108" i="1"/>
  <c r="K108" i="1"/>
  <c r="L108" i="1"/>
  <c r="G108" i="1"/>
  <c r="H105" i="1"/>
  <c r="I105" i="1"/>
  <c r="J105" i="1"/>
  <c r="K105" i="1"/>
  <c r="L105" i="1"/>
  <c r="G105" i="1"/>
  <c r="H97" i="1"/>
  <c r="I97" i="1"/>
  <c r="J97" i="1"/>
  <c r="K97" i="1"/>
  <c r="L97" i="1"/>
  <c r="G97" i="1"/>
  <c r="H94" i="1"/>
  <c r="H93" i="1" s="1"/>
  <c r="I94" i="1"/>
  <c r="I93" i="1" s="1"/>
  <c r="J94" i="1"/>
  <c r="J93" i="1" s="1"/>
  <c r="K94" i="1"/>
  <c r="K93" i="1" s="1"/>
  <c r="L94" i="1"/>
  <c r="L93" i="1" s="1"/>
  <c r="G94" i="1"/>
  <c r="G93" i="1" s="1"/>
  <c r="I91" i="1"/>
  <c r="I90" i="1" s="1"/>
  <c r="L125" i="1" l="1"/>
  <c r="I104" i="1"/>
  <c r="I96" i="1" s="1"/>
  <c r="L104" i="1"/>
  <c r="L96" i="1" s="1"/>
  <c r="J104" i="1"/>
  <c r="J96" i="1" s="1"/>
  <c r="G118" i="1"/>
  <c r="G117" i="1" s="1"/>
  <c r="K118" i="1"/>
  <c r="J125" i="1"/>
  <c r="L118" i="1"/>
  <c r="H118" i="1"/>
  <c r="H117" i="1" s="1"/>
  <c r="J118" i="1"/>
  <c r="K125" i="1"/>
  <c r="G104" i="1"/>
  <c r="G96" i="1" s="1"/>
  <c r="H104" i="1"/>
  <c r="H96" i="1" s="1"/>
  <c r="K104" i="1"/>
  <c r="K96" i="1" s="1"/>
  <c r="L117" i="1" l="1"/>
  <c r="J117" i="1"/>
  <c r="K117" i="1"/>
  <c r="I117" i="1"/>
  <c r="H71" i="1" l="1"/>
  <c r="G60" i="1" l="1"/>
  <c r="H66" i="1"/>
  <c r="H60" i="1"/>
  <c r="H35" i="1"/>
  <c r="I35" i="1"/>
  <c r="J35" i="1"/>
  <c r="K35" i="1"/>
  <c r="L35" i="1"/>
  <c r="G35" i="1"/>
  <c r="H13" i="1"/>
  <c r="H160" i="1" l="1"/>
  <c r="H159" i="1" s="1"/>
  <c r="I160" i="1"/>
  <c r="I159" i="1" s="1"/>
  <c r="J160" i="1"/>
  <c r="J159" i="1" s="1"/>
  <c r="K160" i="1"/>
  <c r="K159" i="1" s="1"/>
  <c r="L160" i="1"/>
  <c r="L159" i="1" s="1"/>
  <c r="G160" i="1"/>
  <c r="G159" i="1" s="1"/>
  <c r="H163" i="1"/>
  <c r="I163" i="1"/>
  <c r="J163" i="1"/>
  <c r="K163" i="1"/>
  <c r="L163" i="1"/>
  <c r="G163" i="1"/>
  <c r="H165" i="1"/>
  <c r="I165" i="1"/>
  <c r="J165" i="1"/>
  <c r="K165" i="1"/>
  <c r="L165" i="1"/>
  <c r="G165" i="1"/>
  <c r="H167" i="1"/>
  <c r="I167" i="1"/>
  <c r="J167" i="1"/>
  <c r="K167" i="1"/>
  <c r="L167" i="1"/>
  <c r="G167" i="1"/>
  <c r="H169" i="1"/>
  <c r="I169" i="1"/>
  <c r="J169" i="1"/>
  <c r="K169" i="1"/>
  <c r="L169" i="1"/>
  <c r="G169" i="1"/>
  <c r="H172" i="1"/>
  <c r="H171" i="1" s="1"/>
  <c r="I172" i="1"/>
  <c r="J172" i="1"/>
  <c r="K172" i="1"/>
  <c r="L172" i="1"/>
  <c r="G172" i="1"/>
  <c r="I174" i="1"/>
  <c r="J174" i="1"/>
  <c r="K174" i="1"/>
  <c r="L174" i="1"/>
  <c r="G174" i="1"/>
  <c r="J139" i="1" l="1"/>
  <c r="G139" i="1"/>
  <c r="I139" i="1"/>
  <c r="K139" i="1"/>
  <c r="L139" i="1"/>
  <c r="H139" i="1"/>
  <c r="G171" i="1"/>
  <c r="I171" i="1"/>
  <c r="J171" i="1"/>
  <c r="K171" i="1"/>
  <c r="L171" i="1"/>
  <c r="H91" i="1"/>
  <c r="H90" i="1" s="1"/>
  <c r="J91" i="1"/>
  <c r="J90" i="1" s="1"/>
  <c r="K91" i="1"/>
  <c r="K90" i="1" s="1"/>
  <c r="L91" i="1"/>
  <c r="L90" i="1" s="1"/>
  <c r="G91" i="1"/>
  <c r="G90" i="1" s="1"/>
  <c r="H88" i="1"/>
  <c r="J88" i="1"/>
  <c r="K88" i="1"/>
  <c r="L88" i="1"/>
  <c r="H81" i="1"/>
  <c r="I81" i="1"/>
  <c r="J81" i="1"/>
  <c r="K81" i="1"/>
  <c r="L81" i="1"/>
  <c r="G81" i="1"/>
  <c r="H79" i="1"/>
  <c r="I79" i="1"/>
  <c r="J79" i="1"/>
  <c r="K79" i="1"/>
  <c r="L79" i="1"/>
  <c r="G79" i="1"/>
  <c r="H86" i="1"/>
  <c r="I86" i="1"/>
  <c r="J86" i="1"/>
  <c r="K86" i="1"/>
  <c r="L86" i="1"/>
  <c r="G86" i="1"/>
  <c r="H84" i="1"/>
  <c r="H83" i="1" s="1"/>
  <c r="I84" i="1"/>
  <c r="J84" i="1"/>
  <c r="K84" i="1"/>
  <c r="L84" i="1"/>
  <c r="L83" i="1" s="1"/>
  <c r="G84" i="1"/>
  <c r="H54" i="1"/>
  <c r="I54" i="1"/>
  <c r="J54" i="1"/>
  <c r="K54" i="1"/>
  <c r="L54" i="1"/>
  <c r="G54" i="1"/>
  <c r="K69" i="1"/>
  <c r="I60" i="1"/>
  <c r="J60" i="1"/>
  <c r="K60" i="1"/>
  <c r="L60" i="1"/>
  <c r="I66" i="1"/>
  <c r="J66" i="1"/>
  <c r="K66" i="1"/>
  <c r="L66" i="1"/>
  <c r="G66" i="1"/>
  <c r="H69" i="1"/>
  <c r="H57" i="1" s="1"/>
  <c r="I69" i="1"/>
  <c r="J69" i="1"/>
  <c r="L69" i="1"/>
  <c r="G69" i="1"/>
  <c r="I71" i="1"/>
  <c r="J71" i="1"/>
  <c r="K71" i="1"/>
  <c r="L71" i="1"/>
  <c r="G71" i="1"/>
  <c r="G57" i="1" l="1"/>
  <c r="G83" i="1"/>
  <c r="G78" i="1" s="1"/>
  <c r="I83" i="1"/>
  <c r="I78" i="1" s="1"/>
  <c r="I57" i="1"/>
  <c r="I53" i="1" s="1"/>
  <c r="L57" i="1"/>
  <c r="L53" i="1" s="1"/>
  <c r="L78" i="1"/>
  <c r="H78" i="1"/>
  <c r="K57" i="1"/>
  <c r="K53" i="1" s="1"/>
  <c r="K83" i="1"/>
  <c r="K78" i="1" s="1"/>
  <c r="J57" i="1"/>
  <c r="J53" i="1" s="1"/>
  <c r="H53" i="1"/>
  <c r="J83" i="1"/>
  <c r="J78" i="1" s="1"/>
  <c r="H50" i="1"/>
  <c r="I50" i="1"/>
  <c r="J50" i="1"/>
  <c r="K50" i="1"/>
  <c r="L50" i="1"/>
  <c r="G50" i="1"/>
  <c r="H46" i="1"/>
  <c r="I46" i="1"/>
  <c r="J46" i="1"/>
  <c r="K46" i="1"/>
  <c r="L46" i="1"/>
  <c r="G46" i="1"/>
  <c r="H41" i="1"/>
  <c r="I41" i="1"/>
  <c r="J41" i="1"/>
  <c r="K41" i="1"/>
  <c r="L41" i="1"/>
  <c r="G41" i="1"/>
  <c r="H38" i="1"/>
  <c r="I38" i="1"/>
  <c r="J38" i="1"/>
  <c r="K38" i="1"/>
  <c r="L38" i="1"/>
  <c r="G38" i="1"/>
  <c r="H32" i="1"/>
  <c r="I32" i="1"/>
  <c r="J32" i="1"/>
  <c r="K32" i="1"/>
  <c r="L32" i="1"/>
  <c r="G32" i="1"/>
  <c r="H30" i="1"/>
  <c r="I30" i="1"/>
  <c r="J30" i="1"/>
  <c r="K30" i="1"/>
  <c r="L30" i="1"/>
  <c r="G30" i="1"/>
  <c r="H19" i="1"/>
  <c r="H18" i="1" s="1"/>
  <c r="I19" i="1"/>
  <c r="I18" i="1" s="1"/>
  <c r="J19" i="1"/>
  <c r="J18" i="1" s="1"/>
  <c r="K19" i="1"/>
  <c r="K18" i="1" s="1"/>
  <c r="L19" i="1"/>
  <c r="L18" i="1" s="1"/>
  <c r="G19" i="1"/>
  <c r="G18" i="1" s="1"/>
  <c r="I10" i="1"/>
  <c r="H10" i="1"/>
  <c r="J10" i="1"/>
  <c r="K10" i="1"/>
  <c r="L10" i="1"/>
  <c r="H29" i="1" l="1"/>
  <c r="H28" i="1" s="1"/>
  <c r="G45" i="1"/>
  <c r="I45" i="1"/>
  <c r="H45" i="1"/>
  <c r="G53" i="1"/>
  <c r="G37" i="1"/>
  <c r="G29" i="1"/>
  <c r="G28" i="1" s="1"/>
  <c r="I37" i="1"/>
  <c r="H37" i="1"/>
  <c r="J29" i="1"/>
  <c r="J28" i="1" s="1"/>
  <c r="L37" i="1"/>
  <c r="K37" i="1"/>
  <c r="J37" i="1"/>
  <c r="L45" i="1"/>
  <c r="K45" i="1"/>
  <c r="J45" i="1"/>
  <c r="L29" i="1"/>
  <c r="L28" i="1" s="1"/>
  <c r="K29" i="1"/>
  <c r="K28" i="1" s="1"/>
  <c r="I29" i="1"/>
  <c r="I28" i="1" s="1"/>
  <c r="I13" i="1" l="1"/>
  <c r="J13" i="1"/>
  <c r="K13" i="1"/>
  <c r="L13" i="1"/>
  <c r="H9" i="1"/>
  <c r="I9" i="1"/>
  <c r="J9" i="1"/>
  <c r="K9" i="1"/>
  <c r="L9" i="1"/>
  <c r="G13" i="1"/>
  <c r="G10" i="1"/>
  <c r="G9" i="1" s="1"/>
  <c r="G8" i="1" l="1"/>
  <c r="G7" i="1" s="1"/>
  <c r="L8" i="1"/>
  <c r="L7" i="1" s="1"/>
  <c r="H8" i="1"/>
  <c r="H7" i="1" s="1"/>
  <c r="I8" i="1"/>
  <c r="I7" i="1" s="1"/>
  <c r="J8" i="1"/>
  <c r="J7" i="1" s="1"/>
  <c r="K8" i="1"/>
  <c r="K7" i="1" s="1"/>
</calcChain>
</file>

<file path=xl/sharedStrings.xml><?xml version="1.0" encoding="utf-8"?>
<sst xmlns="http://schemas.openxmlformats.org/spreadsheetml/2006/main" count="843" uniqueCount="585">
  <si>
    <t>Номер реестровой записи</t>
  </si>
  <si>
    <t>Наименование группы  источников доходов бюджетов/наименование источника дохода бюджета</t>
  </si>
  <si>
    <t>Классификация доходов бюджетов</t>
  </si>
  <si>
    <t>Наименование главного администратора доходов республиканского бюджета Республики Коми</t>
  </si>
  <si>
    <t>Код строки</t>
  </si>
  <si>
    <t>Прогноз доходов республиканского бюджета Республики Коми</t>
  </si>
  <si>
    <t>код</t>
  </si>
  <si>
    <t>наименование</t>
  </si>
  <si>
    <t>Налоговые и неналоговые доходы</t>
  </si>
  <si>
    <t>000 1 00 00000 00 0000 000</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</si>
  <si>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</si>
  <si>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</si>
  <si>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</si>
  <si>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</si>
  <si>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</si>
  <si>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000 1 01 00000 00 0000 000</t>
  </si>
  <si>
    <t>000 1 01 01000 00 0000 110</t>
  </si>
  <si>
    <t>000 1 01 01010 00 0000 110</t>
  </si>
  <si>
    <t>182 1 01 01012 02 0000 110</t>
  </si>
  <si>
    <t>182 1 01 01014 02 0000 110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</si>
  <si>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</si>
  <si>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</si>
  <si>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</si>
  <si>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</si>
  <si>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</si>
  <si>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</si>
  <si>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</si>
  <si>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</si>
  <si>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</si>
  <si>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182 1 01 02040 01 0000 110</t>
  </si>
  <si>
    <t>Налоги на товары (работы, услуги), реализуемые на территории Российской Федерации</t>
  </si>
  <si>
    <t>000 1 03 00000 00 0000 110</t>
  </si>
  <si>
    <t>Акцизы по подакцизным товарам (продукции), производимым на территории Российской Федерации</t>
  </si>
  <si>
    <t>000 1 03 02000 01 0000 110</t>
  </si>
  <si>
    <t>Акцизы на пиво, производимое на территории Российской Федерации</t>
  </si>
  <si>
    <t>182 1 03 02100 01 0000 110</t>
  </si>
  <si>
    <t>Акцизы на алкогольную продукцию с объёмной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</si>
  <si>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182 1 03 02110 01 0000 110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</si>
  <si>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</si>
  <si>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100 1 03 02230 01 0000 110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</si>
  <si>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</si>
  <si>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100 1 03 02240 01 0000 110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</si>
  <si>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</si>
  <si>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100 1 03 02250 01 0000 110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</si>
  <si>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t>
  </si>
  <si>
    <t>100 1 03 02260 01 0000 110</t>
  </si>
  <si>
    <t>Акцизы на средние дистилляты, производимые на территории Российской Федерации</t>
  </si>
  <si>
    <t>182 1 03 02330 01 0000 110</t>
  </si>
  <si>
    <t>Налоги на совокупный доход</t>
  </si>
  <si>
    <t>000 1 05 00000 00 0000 000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</si>
  <si>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</si>
  <si>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</si>
  <si>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182 1 05 01011 01 0000 110</t>
  </si>
  <si>
    <t>Налог, взимаемый с налогоплательщиков, выбравших в качестве объекта налогообложения доходы, уменьшенные на величину расходов</t>
  </si>
  <si>
    <t>182 1 05 01021 01 0000 110</t>
  </si>
  <si>
    <t>Минимальный налог, зачисляемый в бюджеты субъектов Российской Федерации</t>
  </si>
  <si>
    <t>182 1 05 01050 01 0000 110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</si>
  <si>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</si>
  <si>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</si>
  <si>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</si>
  <si>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</si>
  <si>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t>
  </si>
  <si>
    <t>182 1 06 02010 02 0000 110</t>
  </si>
  <si>
    <t>Налог на имущество организаций по имуществу, входящему в Единую систему газоснабжения</t>
  </si>
  <si>
    <t>182 1 06 02020 02 0000 110</t>
  </si>
  <si>
    <t>Транспортный налог</t>
  </si>
  <si>
    <t>000 1 06 04000 02 0000 110</t>
  </si>
  <si>
    <t>Транспортный налог с организаций</t>
  </si>
  <si>
    <t>182 1 06 04011 02 0000 110</t>
  </si>
  <si>
    <t>Транспортный налог с физических лиц</t>
  </si>
  <si>
    <t>182 1 06 04012 02 0000 110</t>
  </si>
  <si>
    <t>Налог на игорный бизнес</t>
  </si>
  <si>
    <t>182 1 06 05000 02 0000 110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</si>
  <si>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</si>
  <si>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</si>
  <si>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</si>
  <si>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</si>
  <si>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t>
  </si>
  <si>
    <t>182 1 07 01020 01 0000 110</t>
  </si>
  <si>
    <t>Налог на добычу прочих полезных ископаемых (за исключением полезных ископаемых в виде природных алмазов)</t>
  </si>
  <si>
    <t>182 1 07 01030 01 0000 110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</si>
  <si>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</si>
  <si>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</si>
  <si>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t>
  </si>
  <si>
    <t>182 1 07 04010 01 0000 110</t>
  </si>
  <si>
    <t>Сбор за пользование объектами водных биологических ресурсов (по внутренним водным объектам)</t>
  </si>
  <si>
    <t>182 1 07 04030 01 0000 110</t>
  </si>
  <si>
    <t>Государственная пошлина</t>
  </si>
  <si>
    <t>000 1 08 00000 00 0000 000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</si>
  <si>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</si>
  <si>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</si>
  <si>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</si>
  <si>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</si>
  <si>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</si>
  <si>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</si>
  <si>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</si>
  <si>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</si>
  <si>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выдачу и обмен паспорта гражданина Российской Федерации</t>
  </si>
  <si>
    <t>Государственная пошлина за государственную регистрацию политических партий и региональных отделений политических партий</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</si>
  <si>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</si>
  <si>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</si>
  <si>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</si>
  <si>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</si>
  <si>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</si>
  <si>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</si>
  <si>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</si>
  <si>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</si>
  <si>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</si>
  <si>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</si>
  <si>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Задолженность и перерасчёты по отменённым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</si>
  <si>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</si>
  <si>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</si>
  <si>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</si>
  <si>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</si>
  <si>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</si>
  <si>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</si>
  <si>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</si>
  <si>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</si>
  <si>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</si>
  <si>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</si>
  <si>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</si>
  <si>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</si>
  <si>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</si>
  <si>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Платежи от государственных и муниципальных унитарных предприятий</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</si>
  <si>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</si>
  <si>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</si>
  <si>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</si>
  <si>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</si>
  <si>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</si>
  <si>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</si>
  <si>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</si>
  <si>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</si>
  <si>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</si>
  <si>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048 1 12 01010 01 0000 120</t>
  </si>
  <si>
    <t>Плата за выбросы загрязняющих веществ в атмосферный воздух передвижными объектами</t>
  </si>
  <si>
    <t>048 1 12 01020 01 0000 120</t>
  </si>
  <si>
    <t>Плата за сбросы загрязняющих веществ в водные объекты</t>
  </si>
  <si>
    <t>048 1 12 01030 01 0000 120</t>
  </si>
  <si>
    <t>Плата за размещение отходов производства и потребления</t>
  </si>
  <si>
    <t>048 1 12 01040 01 0000 120</t>
  </si>
  <si>
    <t>Плата за иные виды негативного воздействия на окружающую среду</t>
  </si>
  <si>
    <t>048 1 12 01050 01 0000 120</t>
  </si>
  <si>
    <t>Плата за выбросы загрязняющих веществ, образующихся при сжигании на факельных установках и (или) рассеивании попутного нефтяного газа</t>
  </si>
  <si>
    <t>048 1 12 01070 01 0000 120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</si>
  <si>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</si>
  <si>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</si>
  <si>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</si>
  <si>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</si>
  <si>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</si>
  <si>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</si>
  <si>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182 1 12 02030 01 0000 120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</si>
  <si>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</si>
  <si>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</si>
  <si>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</si>
  <si>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Сборы за участие в конкурсе (аукционе) на право пользования участками недр</t>
  </si>
  <si>
    <t>000 1 12 02100 00 0000 120</t>
  </si>
  <si>
    <t>Сборы за участие в конкурсе (аукционе) на право пользования участками недр местного значения</t>
  </si>
  <si>
    <t>Плата за использование лесов</t>
  </si>
  <si>
    <t>000 1 12 04000 00 0000 120</t>
  </si>
  <si>
    <t>Плата за использование лесов, расположенных на землях лесного фонда</t>
  </si>
  <si>
    <t>000 1 12 04010 00 0000 120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</si>
  <si>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</si>
  <si>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</si>
  <si>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</si>
  <si>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(работ) и компенсации затрат государства</t>
  </si>
  <si>
    <t>000 1 13 00000 00 0000 000</t>
  </si>
  <si>
    <t>Доходы от оказания платных услуг (работ)</t>
  </si>
  <si>
    <t>000 1 13 01000 00 0000 130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</si>
  <si>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</si>
  <si>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</si>
  <si>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субъектов Российской Федерации</t>
  </si>
  <si>
    <t>000 1 13 01992 02 0000 130</t>
  </si>
  <si>
    <t>Доходы от компенсации затрат государства</t>
  </si>
  <si>
    <t>000 1 13 02000 00 0000 130</t>
  </si>
  <si>
    <t>Прочие доходы от компенсации затрат государства</t>
  </si>
  <si>
    <t>000 1 13 02990 00 0000 130</t>
  </si>
  <si>
    <t>Прочие доходы от компенсации затрат бюджетов субъектов Российской Федерации</t>
  </si>
  <si>
    <t>000 1 13 02992 02 0000 130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</si>
  <si>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</si>
  <si>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</si>
  <si>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унитарных предприятий, в том числе казённых)</t>
  </si>
  <si>
    <t>000 1 14 02000 00 0000 000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</si>
  <si>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</si>
  <si>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</si>
  <si>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</si>
  <si>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000 1 14 06000 00 0000 430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</si>
  <si>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</si>
  <si>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</si>
  <si>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</si>
  <si>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240 1 14 06022 02 0000 430</t>
  </si>
  <si>
    <t>Штрафы, санкции, возмещение ущерба</t>
  </si>
  <si>
    <t>000 1 16 00000 00 0000 000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</si>
  <si>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</si>
  <si>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000 1 16 02000 00 0000 140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</si>
  <si>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</si>
  <si>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Денежные взыскания (штрафы) за нарушение законодательства о налогах и сборах</t>
  </si>
  <si>
    <t>000 1 16 03000 00 0000 140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</si>
  <si>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</si>
  <si>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Денежные взыскания (штрафы) за нарушение бюджетного законодательства Российской Федерации</t>
  </si>
  <si>
    <t>000 1 16 18000 00 0000 140</t>
  </si>
  <si>
    <t>Денежные взыскания (штрафы) за нарушение бюджетного законодательства (в части бюджетов субъектов Российской Федерации)</t>
  </si>
  <si>
    <t>Денежные взыскания (штрафы) за нарушение законодательства о рекламе</t>
  </si>
  <si>
    <t>Денежные взыскания (штрафы) за нарушение законодательства Российской Федерации о пожарной безопасности</t>
  </si>
  <si>
    <t>Денежные взыскания (штрафы) за правонарушения в области дорожного движения</t>
  </si>
  <si>
    <t>000 1 16 30000 01 0000 140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</si>
  <si>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</si>
  <si>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</si>
  <si>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</si>
  <si>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188 1 16 30012 01 0000 140</t>
  </si>
  <si>
    <t>Денежные взыскания (штрафы) за нарушение законодательства Российской Федерации о безопасности дорожного движения</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</si>
  <si>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</si>
  <si>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</si>
  <si>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</si>
  <si>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</si>
  <si>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</si>
  <si>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</si>
  <si>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000 1 16 33020 02 0000 140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</si>
  <si>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</si>
  <si>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000 1 16 37000 00 0000 140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</si>
  <si>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</si>
  <si>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Прочие поступления от денежных взысканий (штрафов) и иных сумм в возмещение ущерба</t>
  </si>
  <si>
    <t>000 1 16 90000 00 0000 140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</si>
  <si>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</si>
  <si>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000 1 16 90020 02 0000 140</t>
  </si>
  <si>
    <t>Прочие неналоговые доходы</t>
  </si>
  <si>
    <t>000 1 17 00000 00 0000 000</t>
  </si>
  <si>
    <t>000 1 17 05000 00 0000 180</t>
  </si>
  <si>
    <t>Прочие неналоговые доходы бюджетов субъектов Российской Федерации</t>
  </si>
  <si>
    <t>Управление федеральной налоговой службы по Республике Коми</t>
  </si>
  <si>
    <t>Прогноз доходов республиканского бюджета Республики Коми  на 2017г. (текущий финансовый год)</t>
  </si>
  <si>
    <t>Оценка исполнения 2017г. (текущий финансовый год)</t>
  </si>
  <si>
    <t>на 2018г. (очередной финансовый год)</t>
  </si>
  <si>
    <t>на 2019г. (первый год планового периода)</t>
  </si>
  <si>
    <t>на 2020г. (второй год планового периода)</t>
  </si>
  <si>
    <t>Кассовые поступления в текущем финансовом году (по состоянию на "01" июля 2017г.</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</si>
  <si>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</si>
  <si>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100 1 03 02140 01 0000 110</t>
  </si>
  <si>
    <t>Управление Федерального казначейства по Республики Коми</t>
  </si>
  <si>
    <t>182 1 05 01000 00 0000 110</t>
  </si>
  <si>
    <t>182 1 05 01010 01 0000 110</t>
  </si>
  <si>
    <t>182 1 05 01020 01 0000 110</t>
  </si>
  <si>
    <t>Налог на добычу полезных ископаемых в виде угля</t>
  </si>
  <si>
    <t xml:space="preserve">182 1 07 01060 01 0000 110
</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</si>
  <si>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</si>
  <si>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</si>
  <si>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</si>
  <si>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</si>
  <si>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</si>
  <si>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Государственная пошлина за государственную регистрацию межрегиональных, региональных и местных и общественных объединений, а также за государственную регистрацию изменений их учредительных документов</t>
  </si>
  <si>
    <t>Государственная пошлина по делам, рассматриваемым Конституционным Судом РФ и конституционными (уставными) судами субъектов РФ</t>
  </si>
  <si>
    <t>Государственная пошлина по делам, рассматриваемым Конституционными судами субъектов РФ</t>
  </si>
  <si>
    <t>963 1 11 01020 02 0000 120</t>
  </si>
  <si>
    <t>Министерство Республики Коми имущественных и земельных отношений</t>
  </si>
  <si>
    <t>Проценты, полученные от предоставления бюджетных кредитов внутри страны</t>
  </si>
  <si>
    <t>Министерство финансов Республики Коми</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</si>
  <si>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</si>
  <si>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</si>
  <si>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892 1 11 03020 02 0000 120</t>
  </si>
  <si>
    <t>Плата по соглашениям об установлении сервитута в отношении земельных участков, находящихся в государственной или муниципально собственности</t>
  </si>
  <si>
    <t xml:space="preserve"> 000 1 11 05300 00 0000 100</t>
  </si>
  <si>
    <t>863 1 11 07012 02 0000 120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</si>
  <si>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</si>
  <si>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</si>
  <si>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</si>
  <si>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863 1 11 09042 02 0000 120</t>
  </si>
  <si>
    <t>000 1 17 05020 02 0000 180</t>
  </si>
  <si>
    <t>Избирательная комиссия Республики Коми, Администрация Главы Республики Коми, Министерство промышленности, природных ресурсов, энергетики и транспорта Республики Коми, Министерство Республики Коми имущественных и земельных отношений</t>
  </si>
  <si>
    <t>Невыясненные поступления</t>
  </si>
  <si>
    <t>000 1 17 01000 00 0000 180</t>
  </si>
  <si>
    <t>Невыясненные поступления, зачисляемые в бюджеты субъектов Российской Федерации</t>
  </si>
  <si>
    <t>000 1 17 01020 02 0000 180</t>
  </si>
  <si>
    <t>Министерство строительства и дорожного хозяйства Республики Коми</t>
  </si>
  <si>
    <t xml:space="preserve">Федеральная служба по надзору в сфере защиты прав потребителей и благополучия человека, Избирательная комиссия Республики Коми, Министерство строительства и дорожного хозяйства Республики Коми, Министерство инвестиций, промышленности и транспорта Республики, Министрество труда, занятости и социальной защиты Республики Коми, Министерство природных ресурсов и охраны окружающей среды Республики Коми, Министерство энергетики, жилищно-коммунального хозяйства и тарифов Республики Коми, Министерство здравооохранения Республики Коми, Министерство Республики Коми имущественных и земельных отношений,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сельского хозяйства и потребительского рынка Республики Коми, Министерство юстиции Республики Коми, Министерство финансов Республики Коми </t>
  </si>
  <si>
    <t>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Републики Коми,Министерство строительства и дорожного хозяйства Республики Коми, Министерство инвестиций, Министерство здравоохранения Республики Коми, Министерство образования Республики Коми, Комитет Республики Коми гражданской обороны и чрезвычайной ситуаций</t>
  </si>
  <si>
    <t>Министерство экономики Республики Коми, Министертсво образования, науки и молодежной политики Республики Коми</t>
  </si>
  <si>
    <t>Федеральная служба по надзору в сфере транспорта, Министерство внутренних дел Российской Федерации</t>
  </si>
  <si>
    <t>000 1 16 30020 01 0000 140</t>
  </si>
  <si>
    <t>Министерство внутренних дел Российской Федерации</t>
  </si>
  <si>
    <t>000 1 05 0300001 0000 110</t>
  </si>
  <si>
    <t>Единый сельскохозяйственный налог</t>
  </si>
  <si>
    <t>Единый сельскохозяйственный налог (за налоговые периоды, истекшие до 1 января 2011 года)</t>
  </si>
  <si>
    <t>182 1 05 0302001 0000 110</t>
  </si>
  <si>
    <t>Федеральная служба по надзору в сфере связи, информационных технологий и массовых коммуникаций</t>
  </si>
  <si>
    <t>096 1 08 0713001 0000 110</t>
  </si>
  <si>
    <t>Федеральная налоговая служба</t>
  </si>
  <si>
    <t>182 1 08 0202001 0000 100</t>
  </si>
  <si>
    <t>000 1 08 0200001 0000 110</t>
  </si>
  <si>
    <t>Министерство внутренних дел</t>
  </si>
  <si>
    <t>188 1 08 06000 01 0000 110</t>
  </si>
  <si>
    <t>182 108 0701001 0000 110</t>
  </si>
  <si>
    <t>Федеральная регистрационная служба</t>
  </si>
  <si>
    <t>321 1 08 07020 01 0000 110</t>
  </si>
  <si>
    <t xml:space="preserve">Министерство природных ресурсов и охраны окружающей среды Республики Коми </t>
  </si>
  <si>
    <t>Министерство природных ресурсов и охраны окружающей среды Республики Коми, Министерство образования, науки и молодежной политики Республики Коми, Министерство сельского хозяйства и потребительского рынка Республики Коми</t>
  </si>
  <si>
    <t>188 1 08 07100 01 0000 110</t>
  </si>
  <si>
    <t>Министерство юстиции Российской Федерации</t>
  </si>
  <si>
    <t>318 1 08 07110 01 0000 110</t>
  </si>
  <si>
    <t>318 1 08 07120 010000 110</t>
  </si>
  <si>
    <t>188 1 08 07141 01 0000 110</t>
  </si>
  <si>
    <t>Служба Республики Коми строительного, жилищного и технического надзора (контроля)</t>
  </si>
  <si>
    <t>843 1 08 07142 01 0000 110</t>
  </si>
  <si>
    <t xml:space="preserve">Министерство строительства и дорожного хозяйства Республики Коми </t>
  </si>
  <si>
    <t>827 1 08 07172 01 0000 110</t>
  </si>
  <si>
    <t>000 108 07280 01 0000 110</t>
  </si>
  <si>
    <t>852 108 07282 01 0000 110</t>
  </si>
  <si>
    <t xml:space="preserve">Министерство инвестиций, промышленности и транспорта Республики Коми </t>
  </si>
  <si>
    <t>844 108 0730001 0000 110</t>
  </si>
  <si>
    <t>Министерство образования, науки и молодежной политики Республики Коми</t>
  </si>
  <si>
    <t>875 1 08 07380 01 0000 110</t>
  </si>
  <si>
    <t>875 1 08 07390 01 0000 110</t>
  </si>
  <si>
    <t>843 1 08 07400 01 0000 110</t>
  </si>
  <si>
    <t>182 1 09 00000 00 0000 000</t>
  </si>
  <si>
    <t>000 1 11 05022 02 0000 120</t>
  </si>
  <si>
    <t xml:space="preserve">Министерство Республики Коми имущественных и земельных отношений, Министерство строительства и дорожного хозяйства Республики Коми </t>
  </si>
  <si>
    <t>863 1 11 05032 02 0000 120</t>
  </si>
  <si>
    <t>827 1 11 05320 00 0000 100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</si>
  <si>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</si>
  <si>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</si>
  <si>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Федеральная служба по надзору в сфере природопользования</t>
  </si>
  <si>
    <t>852 1 12 02012 01 0000 120</t>
  </si>
  <si>
    <t>852 1 12 02052 01 0000 120</t>
  </si>
  <si>
    <t>852 1 12 02102 02 0000 120</t>
  </si>
  <si>
    <t>852 1 12 04013 02 0000 120</t>
  </si>
  <si>
    <t>852 1 12 04014 02 0000 120</t>
  </si>
  <si>
    <t>852 1 12 04015 02 0000 120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</si>
  <si>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</si>
  <si>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Плата за предоставление сведений из Единого государственного реестра недвижимости</t>
  </si>
  <si>
    <t>182 11301020010000130</t>
  </si>
  <si>
    <t>321 11301031010000 130</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</si>
  <si>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</si>
  <si>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</si>
  <si>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00011301400010000130</t>
  </si>
  <si>
    <t>852 11301410010000130</t>
  </si>
  <si>
    <t>Министерство строительства и дорожного хозяйства Республики Коми, Представительство Республики Коми в Северо-Западном регионе Российской Федерации,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сельского хозяйства и потребительского рынка Республики Коми, Министерство инвестиций, промышленности и транспорта Республики Коми, Министерство природных ресурсов и охраны окружающей среды Республики Коми</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</si>
  <si>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</si>
  <si>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</si>
  <si>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Министерство сельского хозяйства и потребительского рынка Республики Коми</t>
  </si>
  <si>
    <t>Избирательная комиссия Республики Коми, Аппарат Государственного Совета Республики Коми, Администрация Главы Республики Коми, Министерство экономики Республики Коми,Министерство строительства и дорожного хозяйства Республики Коми, Министерство энергетики, жилищно-коммунального хозяйства и тарифов Республики Коми, Министерство сельского хозяйства и потребительского рынка Республики Коми, Постоянное представительство Республики Коми при Президенте Российской Федерации, Министерство инвестиций, промышленности и транспорта Республики, Министерство природных ресурсов и охраны окружающей среды Республики Коми, Служба Республики Коми строительного, жилищного и технического надзора (контроля), Министерство труда, занятости и социальной защиты Республики Коми, Министерство национальной политики Республики Коми, Министерство здравоохранения Республики Коми, Управление Республики Коми по охране объектов культурного наследия, Министерство Республики Коми имущественных и земельных отношений, Министерство физической культуры и спорта Республики Коми, Министерство образования, науки и молодежной политики Республики Коми, Комитет Республики Коми гражданской обороны и чрезвычайных ситуаций, Министерство юстиции Республики Коми, Министерство финансов Республики Коми</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</si>
  <si>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</si>
  <si>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000 1 14 02 02002 0000 410</t>
  </si>
  <si>
    <t>863 1 14 02023 02 0000 410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</si>
  <si>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</si>
  <si>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Министерство энергетики, жилищно-коммунального хозяйства и тарифов Республики Коми </t>
  </si>
  <si>
    <t>866 1 16 02030 02 0000 140</t>
  </si>
  <si>
    <t>000 1 16 03020 02 0000 140</t>
  </si>
  <si>
    <t>000 1 16 18020 02 0000 140</t>
  </si>
  <si>
    <t>Денежные взыскания (штрафы) и иные суммы, взыскиваемые с лиц, виновных в совершении преступлений, и в возмещение ущерба имуществу</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</si>
  <si>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</si>
  <si>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Доходы от возмещения ущерба при возникновении страховых случаев</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</si>
  <si>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</si>
  <si>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</si>
  <si>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</si>
  <si>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</si>
  <si>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Денежные взыскания (штрафы) за нарушение лесного законодательства</t>
  </si>
  <si>
    <t>Денежные взыскания (штрафы) за нарушение водного законодательства</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</si>
  <si>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</si>
  <si>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</si>
  <si>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Реестр источников доходов республиканского бюджета Республики Коми на 2018 год и плановый период 2019 и 2020 годов</t>
  </si>
  <si>
    <t>000 1 16 27000 01 0000 140</t>
  </si>
  <si>
    <t>Министерство Российской Федерации по делам гражданской обороны, чрезвычайным ситуациям и ликвидации последствий стихийных бедствий, Министерство здравооохранения Республики Коми</t>
  </si>
  <si>
    <t>Федеральная антимонопольная служба, Министерство внутренних дел, Генеральная прокуратура Российской Федерации</t>
  </si>
  <si>
    <t>000 1 16 26000 01 0000 140</t>
  </si>
  <si>
    <t>852 1 16 25082 02 0000 140</t>
  </si>
  <si>
    <t>852 1 16 25086 02 000 0140</t>
  </si>
  <si>
    <t>852 1 16 25070 00 0000 140</t>
  </si>
  <si>
    <t xml:space="preserve"> 000 1 16 25080 00 0000 140</t>
  </si>
  <si>
    <t>000 1 162 1000 00 0000 140</t>
  </si>
  <si>
    <t>000 1 16 21020 02 0000 140</t>
  </si>
  <si>
    <t>000 1 16 23000 00 0000 140</t>
  </si>
  <si>
    <t>000 1 16 23020 02 0000 140</t>
  </si>
  <si>
    <t>000 1 162 500000 0000 140</t>
  </si>
  <si>
    <t>000 1 16 23022 02 0000 140</t>
  </si>
  <si>
    <t>844 1 16 23021 02 0000 140</t>
  </si>
  <si>
    <t>827 1 16 37020 02 0000 140</t>
  </si>
  <si>
    <t>000 1 16 32000 02 0000 140</t>
  </si>
  <si>
    <t>000 1 13 02060 00 0000 130</t>
  </si>
  <si>
    <t>882 1 13 02062 02 0000 130</t>
  </si>
  <si>
    <t>000 1 14 02020 02 0000 440</t>
  </si>
  <si>
    <t>000 1 14 02022 02 0000 440</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</si>
  <si>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</si>
  <si>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</si>
  <si>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</si>
  <si>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</si>
  <si>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000 2 02 20000 00 0000 151</t>
  </si>
  <si>
    <t>000 2 00 00000 00 0000 000</t>
  </si>
  <si>
    <t>000 2 02 00000 00 0000 000</t>
  </si>
  <si>
    <t>000 2 02 30000 00 0000 151</t>
  </si>
  <si>
    <t>Субвенции бюджетам субъектов Российской Федерации и муниципальных образований</t>
  </si>
  <si>
    <t>Федеральное казначейство</t>
  </si>
  <si>
    <t>ДОХОДЫ всего</t>
  </si>
  <si>
    <t>Прогноз доходов  бюджета МОГО "Инта"</t>
  </si>
  <si>
    <t>Наименование главного администратора доходов бюджета МОГО "Инта"</t>
  </si>
  <si>
    <t>Единый налог на вмененный доход для отдельных видов деятельности</t>
  </si>
  <si>
    <t>182 1 05 02000 02 0000 110</t>
  </si>
  <si>
    <t>182 1 05 03010 01 0000 110</t>
  </si>
  <si>
    <t>182 1 05 03000 01 0000 110</t>
  </si>
  <si>
    <t>182 1 05 04000 02 0000 110</t>
  </si>
  <si>
    <t>Налог, взимаемый в связи с применением патентной системы налогообложения</t>
  </si>
  <si>
    <t>182 1 05 04010 02 0000 110</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</si>
  <si>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</si>
  <si>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t>
  </si>
  <si>
    <t>182 1 06 01000 0 0000 110</t>
  </si>
  <si>
    <t>182 1 06 01020 04 0000 110</t>
  </si>
  <si>
    <t xml:space="preserve">Налог на имущество физических лиц, взимаемый по ставкам, применяемым к объектам налогообложения, расположенных в границах городских округов </t>
  </si>
  <si>
    <t>Земельный налог</t>
  </si>
  <si>
    <t>182 1 06 06000 00 0000 110</t>
  </si>
  <si>
    <t>Земельный налог с организаций</t>
  </si>
  <si>
    <t>182 1 06 06032 04 0000 110</t>
  </si>
  <si>
    <t>182 1 06 06030 00 0000 110</t>
  </si>
  <si>
    <t>Земельный налог с организаций, обладающих земельным участком, расположенным в границах городских округов</t>
  </si>
  <si>
    <t>Земельный налог с физических лиц</t>
  </si>
  <si>
    <t>182 1 06 06040 00 0000 110</t>
  </si>
  <si>
    <t>182 1 06 06042 04 0000 110</t>
  </si>
  <si>
    <t>Земельный налог с физических лиц, обладающих земельным участком, расположенным в границах городских округов</t>
  </si>
  <si>
    <t>000 1 08 03000 01 0000 110</t>
  </si>
  <si>
    <t>182 1 08 03010 01 0000 100</t>
  </si>
  <si>
    <t>Государственная пошлина по делам, рассматриваемым в судах общей юрисдикции, мировыми судьями</t>
  </si>
  <si>
    <t>Админситрация муниципального городского округа "Инта"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</si>
  <si>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</si>
  <si>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Денежные взыскания (штрафы) за нарушение законодательства о налогах и сборах, предусмотренные статьей 116, 118, статьей 119, пунктами 1 и 2 статьи 120, статьями 125, 126, 128, 129, 132, 133, 134, 135 , Налогового кодекса Российской Федерации</t>
  </si>
  <si>
    <t>182 1 16 03030 01 0000 140</t>
  </si>
  <si>
    <t>182 1 16 03010 01 0000 140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</si>
  <si>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</si>
  <si>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000 1 16 43000 01 0000 140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</si>
  <si>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</si>
  <si>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000 1 16 08000 01 0000 140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</si>
  <si>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</si>
  <si>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Управление Федеральная служба по надзору в сфере защиты прав потребителей и благополучия человека по Республике Коми</t>
  </si>
  <si>
    <t>141 1 16 08010 01 0000 140</t>
  </si>
  <si>
    <t>Министерство внутренних дел  по Республике Коми</t>
  </si>
  <si>
    <t>141 1 16 08020 01 0000 140</t>
  </si>
  <si>
    <t>188 1 16 08010 01 0000 140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</si>
  <si>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</si>
  <si>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000 1 16 25000 00 0000 140</t>
  </si>
  <si>
    <t>Денежные взыскания (штрафы) за нарушение законодательства Российской Федерации об особо охраняемых природных территориях</t>
  </si>
  <si>
    <t>Управление федеральной службы по надзору в сфере природопользования по Республике Коми</t>
  </si>
  <si>
    <t>048 1 16 25020 01 0000 140</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</si>
  <si>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</si>
  <si>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в области охраны окружающей среды</t>
  </si>
  <si>
    <t>Министерство природных ресурсов  и охраны окружающей среды РК</t>
  </si>
  <si>
    <t>321 1 16 25060 00 0000 140</t>
  </si>
  <si>
    <t>Управление Федеральной службы государственной регистрации, кадастра и картографии по Республике Коми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</si>
  <si>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</si>
  <si>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000 1 16 28000 01 0000 140</t>
  </si>
  <si>
    <t>141 1 16 28000 01 0000 140</t>
  </si>
  <si>
    <t>188 1 16 28000 01 0000 140</t>
  </si>
  <si>
    <t>Прочие денежные взыскания (штрафы) за правонарушения в области дорожного движения</t>
  </si>
  <si>
    <t xml:space="preserve"> 000 1 16 33000 00 0000 140</t>
  </si>
  <si>
    <t>188 1 16 30030 01 0000 140</t>
  </si>
  <si>
    <t>161 1 16 33040 04 0000 140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</si>
  <si>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</si>
  <si>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Федеральная антимонопольная служба</t>
  </si>
  <si>
    <t xml:space="preserve"> 000 1 16 41000 00 0000 140</t>
  </si>
  <si>
    <t>498 1 16 41000 01 0000 140</t>
  </si>
  <si>
    <t>Денежные взыскания (штрафы) за нарушение законодательства Российской Федерации об электроэнергетике</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</si>
  <si>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</si>
  <si>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Печорское управление Федеральной службы по экологическому, технологическому и атомному надзору</t>
  </si>
  <si>
    <t>000 1 16 45000 01 0000 140</t>
  </si>
  <si>
    <t>Денежные взыскания (штрафы) за нарушения законодательства Российской Федерации о промышленной безопасности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</si>
  <si>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</si>
  <si>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498 1 16 45000 01 0000 140</t>
  </si>
  <si>
    <t>000 1 16 90 040 04 0000 140</t>
  </si>
  <si>
    <t>Прочие поступления от денежных взысканий (штрафов) и иных сумм в возмещение ущерба, зачисляемые в бюджеты городских округов</t>
  </si>
  <si>
    <t>Управление федеральной службы по надзору в сфере природопользования по Республике Коми,  Двинско-Печорское территориальное управление Федерального агентства по рыболовству, Управление Федеральной службы по ветеринарному и фитосанитарному надзору по РК, Управление Федеральной слуюбы по надзору в сфере связи и массовых коммуникаций по Республики Коми, Управление государственного автомобильного надзора по Республики Коми, Упарвление Федеральной службы по надзору в сфере защиты прав потреьителей и благополучия человека по Республике Коми, Территориальный орган Федеральной службы статистики по РК, Главное управление Министерства РФ по делам ГО, ЧС и ликвидации подследствий стихийных бедствий по РК, Министерство внутренних дел по Республике Коми, Служба Республики Коми строительного, жилищного и технического надзора (контроля), Министерство образования и высшей школы РК, Администрация муниципального образования городского округа "Инта"</t>
  </si>
  <si>
    <t xml:space="preserve"> Администрация муниципального образования городского округа "Инта"</t>
  </si>
  <si>
    <t>Прочие неналоговые доходы бюджетам городских округов</t>
  </si>
  <si>
    <t>Невыясненные поступления, зачисляемые в бюджет городских округов</t>
  </si>
  <si>
    <t>000 1 17 01040 04 0000 180</t>
  </si>
  <si>
    <t>188 1 16 43000 01 0000 140</t>
  </si>
  <si>
    <t>Управление Федеральной службы судебных приставов по Республике Коми</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</si>
  <si>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</si>
  <si>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923 1 08 07173 01 0000 110</t>
  </si>
  <si>
    <t>923 1 08 07170 01 0000 110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</si>
  <si>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</si>
  <si>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923 1 11 01040 04 0000 120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</si>
  <si>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</si>
  <si>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923 1 11 05012 04 0000 120</t>
  </si>
  <si>
    <t>923 1 11 05024 04 0000 120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</si>
  <si>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</si>
  <si>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000 1 11 05030 00 0000 120</t>
  </si>
  <si>
    <t>923 1 11 05034 04 0000 120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</si>
  <si>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</si>
  <si>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государственных унитарных предприятий городскими округами</t>
  </si>
  <si>
    <t>923 1 11 07014 04 0000 120</t>
  </si>
  <si>
    <t>923 1 11 09044 04 0000 120</t>
  </si>
  <si>
    <t>Прочие поступления от использования имущества, находящегося в собственности городских округов (за исключением имущества бюджетных и автономных учреждений субъектов Российской Федерации, а также имущества государственных унитарных предприятий, в том числе казенных)</t>
  </si>
  <si>
    <t>923 1 13 01994 04 0000 130</t>
  </si>
  <si>
    <t>923 1 13 02994 04 0000 130</t>
  </si>
  <si>
    <t>Прочие доходы от оказания платных услуг (работ) получателями средств бюджетов городских округов</t>
  </si>
  <si>
    <t>Прочие доходы от компенсации затрат бюджетов городских округов</t>
  </si>
  <si>
    <t>923 1 14 02043 04 0000 410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</si>
  <si>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</si>
  <si>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000 1 14 06010 00 0000 430</t>
  </si>
  <si>
    <t>923 1 14 06012 04 0000 430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</si>
  <si>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</si>
  <si>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</si>
  <si>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Отдел образования администрации муниципального образования городского округа "Инта"</t>
  </si>
  <si>
    <t>992 2 02 10000 00 0000 151</t>
  </si>
  <si>
    <t>992 2 02 15001 04 0000 151</t>
  </si>
  <si>
    <t>992 2 02 15002 04 0000 151</t>
  </si>
  <si>
    <t>Дотации бюджетам городских округов на выравнивание бюджетной обеспеченности</t>
  </si>
  <si>
    <t>Дотации бюджетам на поддержку мер по обеспечению сбалансированности бюджетов</t>
  </si>
  <si>
    <t>Финансовое управление администрации муниципального образования городского округа "Инта"</t>
  </si>
  <si>
    <t>956 02 25519 04 0000 151</t>
  </si>
  <si>
    <t>Субсидия бюджетам городских округов на поддержку отрасли культуры</t>
  </si>
  <si>
    <t>923 02 25527 04 0000 151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</si>
  <si>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</si>
  <si>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923 2 02 25555 04 0000 151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</si>
  <si>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</si>
  <si>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000 2 02 29999 04 0000 151</t>
  </si>
  <si>
    <t>Прочие субсидии бюджетам городских округов</t>
  </si>
  <si>
    <t xml:space="preserve">Отдел культуры администрации муниципального образования городского округа "Инта" </t>
  </si>
  <si>
    <t xml:space="preserve"> Администрация муниципального образования городского округа "Инта"                                                                 Отдел образования администрации муниципального образования городского округа "Инта"</t>
  </si>
  <si>
    <t>Субвенции бюджетам городских округов на выполнение передаваемых полномочий субъектов Российской Федерации</t>
  </si>
  <si>
    <t>000 2 02 30024 04 0000 151</t>
  </si>
  <si>
    <t>975 2 02 30029 04 0000 151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</si>
  <si>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</si>
  <si>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975 2 02 39999 04 0000 151</t>
  </si>
  <si>
    <t>Прочие субвенции бюджетам городских округов</t>
  </si>
  <si>
    <t>000 2 19 00000 00 0000 180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</si>
  <si>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</si>
  <si>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</si>
  <si>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</si>
  <si>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</si>
  <si>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000 2 19 60010 04 0000 151</t>
  </si>
  <si>
    <t>923 2 19 45156 04 0000 151</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</si>
  <si>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</si>
  <si>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</si>
  <si>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 xml:space="preserve">000 1 16 23000 00 0000 140
</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</si>
  <si>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</si>
  <si>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923 1 16 37030 04 0000 140</t>
  </si>
  <si>
    <t>852 1 16 25030 01 0000 140</t>
  </si>
  <si>
    <t>852 1 16 25050 01 0000 140</t>
  </si>
  <si>
    <t>923 2 02 35120 04 0000 151</t>
  </si>
  <si>
    <t xml:space="preserve">Субвенции бюджетам городских округов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t>
  </si>
  <si>
    <t>322 1 16 43000 01 0000 140</t>
  </si>
  <si>
    <t>923 1 16 23000 00 0000 140</t>
  </si>
  <si>
    <t xml:space="preserve">  </t>
  </si>
  <si>
    <t>182 1 05 02010 02 0000 110</t>
  </si>
  <si>
    <t>923 1 17 05040 04 0000 180</t>
  </si>
  <si>
    <t>992 1 17 05040 04 0000 180</t>
  </si>
  <si>
    <t xml:space="preserve"> Финансовое управление администрация муниципального образования городского округа "Инта"</t>
  </si>
  <si>
    <t>956 02 25467 04 0000 151</t>
  </si>
  <si>
    <t>Субсидии бюджетам городских округов на обеспечение развития и укрепления материально-технической базы муниципальных домов культуры</t>
  </si>
  <si>
    <t>Иные межбюджетные трансферты</t>
  </si>
  <si>
    <t>000 2 02 40000 00 0000 151</t>
  </si>
  <si>
    <t>Прочие межбюджетные трансферты, передаваемые бюджетам городских округов</t>
  </si>
  <si>
    <t>923 2 02 49999 04 0000 151</t>
  </si>
  <si>
    <t>000 2 07 00000 00 0000 180</t>
  </si>
  <si>
    <t>ПРОЧИЕ БЕЗВОЗМЕЗДНЫЕ ПОСТУПЛЕНИЯ</t>
  </si>
  <si>
    <t>923 2 19 35120 04 0000 151</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</si>
  <si>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</si>
  <si>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Прогноз доходов  бюджета МОГО "Инта"  на 2019г. (текущий финансовый год)</t>
  </si>
  <si>
    <t>Кассовые поступления в текущем финансовом году (по состоянию на "01" ноября 2019г.</t>
  </si>
  <si>
    <t>Оценка исполнения 2019г. (текущий финансовый год)</t>
  </si>
  <si>
    <t>на 2020г. (очередной финансовый год)</t>
  </si>
  <si>
    <t>на 2021г. (первый год планового периода)</t>
  </si>
  <si>
    <t>на 2022г. (второй год планового периода)</t>
  </si>
  <si>
    <t>Реестр источников доходов  бюджета муниципального образования городского округа "Инта" на 2020 год и плановый период 2021 и 2022 годов</t>
  </si>
  <si>
    <t>048 1 12 01041 01 0000 120</t>
  </si>
  <si>
    <t>048 1 12 01042 01 0000 120</t>
  </si>
  <si>
    <t xml:space="preserve">Плата за размещение отходов </t>
  </si>
  <si>
    <t>Плата за размещение ТКО</t>
  </si>
  <si>
    <t>975 1 13 02994 04 0000 130</t>
  </si>
  <si>
    <t xml:space="preserve">Админситрация муниципального городского округа "Инта"             </t>
  </si>
  <si>
    <t>076 1 16 25030 01 0000 140</t>
  </si>
  <si>
    <t>Двинско-Печорское территориальное управление Федерального агенства по рыболовству</t>
  </si>
  <si>
    <t>000 1 16 35000 00 0000 140</t>
  </si>
  <si>
    <t>076 1 16 35020 04 0000 140</t>
  </si>
  <si>
    <t>Суммы по искам о возмещении вреда, причиненного окружающей среде</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</si>
  <si>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</si>
  <si>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6,02</t>
  </si>
  <si>
    <t>852 1 16 25010 01 0000 140</t>
  </si>
  <si>
    <t>Денежные взыскания (штрафы) за нарушение законодательства Российской Федерации о недрах</t>
  </si>
  <si>
    <t>161 1 16 43000 01 0000 140</t>
  </si>
  <si>
    <t>000 2 02 25228 04 0000 151</t>
  </si>
  <si>
    <t>Отдел спорта администрации муниципального образования городского округа "Инта"</t>
  </si>
  <si>
    <t>Субсидии бюджетам городских округов на оснащение объектов спортивной инфраструктуры спортивно-технологическим оборудованием</t>
  </si>
  <si>
    <t xml:space="preserve"> Администрация муниципального образования городского округа "Инта"                                                         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                         Отдел спорта администрации муниципального образования городского округа "Инта"                   Финансовое управление администрации муниципального образования городского округа "Инта"</t>
  </si>
  <si>
    <t>956 2 02 45453 04 0000 151</t>
  </si>
  <si>
    <t>Межбюджетные трансферты, передаваемые бюджетам городских округов на создание виртуальных концертных залов</t>
  </si>
  <si>
    <t xml:space="preserve">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       </t>
  </si>
  <si>
    <t>956 2 07 04020 04 0000 180</t>
  </si>
  <si>
    <t>Поступления от денежных пожертвований, предоставляемых физическими лицами получателям средств бюджетов городских округов</t>
  </si>
  <si>
    <t>923 2 02 35469 04 0000 151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</si>
</sst>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13" x14ac:knownFonts="1">
    <font>
      <sz val="11"/>
      <color theme="1"/>
      <name val="Calibri"/>
      <family val="2"/>
      <charset val="204"/>
      <scheme val="minor"/>
    </font>
    <font>
      <sz val="10"/>
      <color theme="1"/>
      <name val="Times New Roman"/>
      <family val="1"/>
      <charset val="204"/>
    </font>
    <font>
      <sz val="10"/>
      <name val="Arial"/>
      <family val="2"/>
      <charset val="204"/>
    </font>
    <font>
      <b/>
      <sz val="10"/>
      <color theme="1"/>
      <name val="Times New Roman"/>
      <family val="1"/>
      <charset val="204"/>
    </font>
    <font>
      <b/>
      <sz val="10"/>
      <name val="Times New Roman"/>
      <family val="1"/>
      <charset val="204"/>
    </font>
    <font>
      <sz val="10"/>
      <name val="Times New Roman"/>
      <family val="1"/>
      <charset val="204"/>
    </font>
    <font>
      <i/>
      <sz val="10"/>
      <name val="Times New Roman"/>
      <family val="1"/>
      <charset val="204"/>
    </font>
    <font>
      <i/>
      <sz val="10"/>
      <color theme="1"/>
      <name val="Times New Roman"/>
      <family val="1"/>
      <charset val="204"/>
    </font>
    <font>
      <i/>
      <sz val="10"/>
      <color rgb="FFFF0000"/>
      <name val="Times New Roman"/>
      <family val="1"/>
      <charset val="204"/>
    </font>
    <font>
      <sz val="10"/>
      <color rgb="FF000000"/>
      <name val="Times New Roman"/>
      <family val="1"/>
      <charset val="204"/>
    </font>
    <font>
      <i/>
      <sz val="10"/>
      <color rgb="FF000000"/>
      <name val="Times New Roman"/>
      <family val="1"/>
      <charset val="204"/>
    </font>
    <font>
      <b/>
      <sz val="14"/>
      <color theme="1"/>
      <name val="Times New Roman"/>
      <family val="1"/>
      <charset val="204"/>
    </font>
    <font>
      <sz val="10"/>
      <color theme="5" tint="-0.249977111117893"/>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2" fillId="0" borderId="0"/>
  </cellStyleXfs>
  <cellXfs count="156">
    <xf numFmtId="0" fontId="0" fillId="0" borderId="0" xfId="0"/>
    <xf numFmtId="0" fontId="1" fillId="0" borderId="0" xfId="0" applyFon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justify" vertical="center"/>
    </xf>
    <xf numFmtId="0" fontId="1" fillId="0" borderId="1" xfId="0" applyFont="1" applyBorder="1" applyAlignment="1">
      <alignment wrapText="1"/>
    </xf>
    <xf numFmtId="0" fontId="1" fillId="0" borderId="1" xfId="0" applyFont="1" applyBorder="1"/>
    <xf numFmtId="0" fontId="1" fillId="0" borderId="1"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1" fillId="0" borderId="1" xfId="0" applyFont="1" applyBorder="1" applyAlignment="1">
      <alignment horizontal="left"/>
    </xf>
    <xf numFmtId="0" fontId="1" fillId="0" borderId="1" xfId="0" applyFont="1" applyBorder="1" applyAlignment="1">
      <alignment horizontal="left"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left" vertical="center" wrapText="1"/>
    </xf>
    <xf numFmtId="49" fontId="5" fillId="0" borderId="1" xfId="0" applyNumberFormat="1" applyFont="1" applyBorder="1" applyAlignment="1">
      <alignment horizontal="center" vertical="center" wrapText="1"/>
    </xf>
    <xf numFmtId="164" fontId="5" fillId="0" borderId="1"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49" fontId="6" fillId="0" borderId="1" xfId="0" applyNumberFormat="1" applyFont="1" applyBorder="1" applyAlignment="1">
      <alignment horizontal="center" vertical="center" wrapText="1"/>
    </xf>
    <xf numFmtId="49" fontId="6" fillId="0" borderId="1" xfId="0" applyNumberFormat="1" applyFont="1" applyBorder="1" applyAlignment="1">
      <alignment horizontal="left" vertical="center" wrapText="1"/>
    </xf>
    <xf numFmtId="164" fontId="6" fillId="0" borderId="1" xfId="0" applyNumberFormat="1" applyFont="1" applyBorder="1" applyAlignment="1">
      <alignment horizontal="left" vertical="center" wrapText="1"/>
    </xf>
    <xf numFmtId="0" fontId="1" fillId="0" borderId="1" xfId="0" applyFont="1" applyBorder="1" applyAlignment="1">
      <alignment horizontal="left" vertical="top" wrapText="1"/>
    </xf>
    <xf numFmtId="0" fontId="3" fillId="0" borderId="1" xfId="0" applyFont="1" applyBorder="1" applyAlignment="1">
      <alignment horizontal="left" vertical="top" wrapText="1"/>
    </xf>
    <xf numFmtId="165" fontId="3" fillId="0" borderId="1" xfId="0" applyNumberFormat="1" applyFont="1" applyBorder="1" applyAlignment="1">
      <alignment horizontal="center" vertical="center" wrapText="1"/>
    </xf>
    <xf numFmtId="165" fontId="1" fillId="0" borderId="1" xfId="0" applyNumberFormat="1" applyFont="1" applyFill="1" applyBorder="1" applyAlignment="1">
      <alignment horizontal="center" vertical="center" wrapText="1"/>
    </xf>
    <xf numFmtId="165" fontId="1"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3" fillId="0" borderId="1" xfId="0" applyFont="1" applyBorder="1"/>
    <xf numFmtId="0" fontId="7" fillId="0" borderId="1" xfId="0" applyFont="1" applyBorder="1" applyAlignment="1">
      <alignment wrapText="1"/>
    </xf>
    <xf numFmtId="0" fontId="7" fillId="0" borderId="1" xfId="0" applyFont="1" applyBorder="1"/>
    <xf numFmtId="165" fontId="7" fillId="0" borderId="1" xfId="0" applyNumberFormat="1" applyFont="1" applyBorder="1" applyAlignment="1">
      <alignment horizontal="center" vertical="center"/>
    </xf>
    <xf numFmtId="0" fontId="3" fillId="0" borderId="1" xfId="0" applyFont="1" applyBorder="1" applyAlignment="1">
      <alignment wrapText="1"/>
    </xf>
    <xf numFmtId="0" fontId="7" fillId="0" borderId="1" xfId="0" applyFont="1" applyBorder="1" applyAlignment="1">
      <alignment horizontal="left" vertical="top" wrapText="1"/>
    </xf>
    <xf numFmtId="49" fontId="1" fillId="0" borderId="1" xfId="0" applyNumberFormat="1" applyFont="1" applyFill="1" applyBorder="1" applyAlignment="1">
      <alignment vertical="top" wrapText="1"/>
    </xf>
    <xf numFmtId="0" fontId="1" fillId="0" borderId="1" xfId="0" applyFont="1" applyFill="1" applyBorder="1" applyAlignment="1">
      <alignment vertical="top" wrapText="1"/>
    </xf>
    <xf numFmtId="49" fontId="7" fillId="0" borderId="1" xfId="0" applyNumberFormat="1" applyFont="1" applyFill="1" applyBorder="1" applyAlignment="1">
      <alignment vertical="top" wrapText="1"/>
    </xf>
    <xf numFmtId="0" fontId="7" fillId="0" borderId="1" xfId="0" applyFont="1" applyFill="1" applyBorder="1" applyAlignment="1">
      <alignment vertical="top" wrapText="1"/>
    </xf>
    <xf numFmtId="165" fontId="1" fillId="0" borderId="0" xfId="0" applyNumberFormat="1" applyFont="1"/>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165" fontId="7"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1" xfId="0" applyFont="1" applyBorder="1" applyAlignment="1">
      <alignment vertical="top" wrapText="1"/>
    </xf>
    <xf numFmtId="0" fontId="1" fillId="0" borderId="1" xfId="0" applyFont="1" applyBorder="1" applyAlignment="1">
      <alignment horizontal="center" vertical="center" wrapText="1"/>
    </xf>
    <xf numFmtId="0" fontId="7" fillId="0" borderId="1" xfId="0" applyFont="1" applyBorder="1" applyAlignment="1">
      <alignment vertical="top" wrapText="1"/>
    </xf>
    <xf numFmtId="0" fontId="6" fillId="0" borderId="1" xfId="0" applyFont="1" applyBorder="1"/>
    <xf numFmtId="0" fontId="7" fillId="0" borderId="1" xfId="0" applyFont="1" applyBorder="1" applyAlignment="1">
      <alignment horizontal="center" vertical="center"/>
    </xf>
    <xf numFmtId="0" fontId="8" fillId="0" borderId="1" xfId="0" applyFont="1" applyBorder="1"/>
    <xf numFmtId="165" fontId="6" fillId="0" borderId="1" xfId="0" applyNumberFormat="1" applyFont="1" applyBorder="1" applyAlignment="1">
      <alignment horizontal="center" vertical="center"/>
    </xf>
    <xf numFmtId="0" fontId="1" fillId="0" borderId="1" xfId="0" applyFont="1" applyBorder="1" applyAlignment="1">
      <alignment vertical="top"/>
    </xf>
    <xf numFmtId="0" fontId="1" fillId="0" borderId="1" xfId="0" applyFont="1" applyBorder="1" applyAlignment="1">
      <alignment horizontal="left" vertical="top"/>
    </xf>
    <xf numFmtId="0" fontId="7" fillId="0" borderId="1" xfId="0" applyFont="1" applyBorder="1" applyAlignment="1">
      <alignment horizontal="left" vertical="top"/>
    </xf>
    <xf numFmtId="0" fontId="5" fillId="0" borderId="1" xfId="0" applyFont="1" applyBorder="1"/>
    <xf numFmtId="165" fontId="5" fillId="0" borderId="1" xfId="0" applyNumberFormat="1" applyFont="1" applyBorder="1" applyAlignment="1">
      <alignment horizontal="center" vertical="center"/>
    </xf>
    <xf numFmtId="0" fontId="1" fillId="0" borderId="0" xfId="0" applyFont="1" applyAlignment="1">
      <alignment vertical="top" wrapText="1"/>
    </xf>
    <xf numFmtId="0" fontId="6" fillId="0" borderId="1" xfId="0" applyFont="1" applyBorder="1" applyAlignment="1">
      <alignment vertical="top"/>
    </xf>
    <xf numFmtId="0" fontId="6" fillId="0" borderId="1" xfId="0" applyFont="1" applyBorder="1" applyAlignment="1">
      <alignment vertical="top" wrapText="1"/>
    </xf>
    <xf numFmtId="0" fontId="9" fillId="0" borderId="1" xfId="0" applyFont="1" applyBorder="1" applyAlignment="1">
      <alignment vertical="top" wrapText="1"/>
    </xf>
    <xf numFmtId="165" fontId="1" fillId="0" borderId="1" xfId="0" applyNumberFormat="1" applyFont="1" applyBorder="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wrapText="1"/>
    </xf>
    <xf numFmtId="0" fontId="10" fillId="0" borderId="1" xfId="0" applyFont="1" applyBorder="1" applyAlignment="1">
      <alignment horizontal="left" vertical="top" wrapText="1"/>
    </xf>
    <xf numFmtId="0" fontId="1" fillId="0" borderId="1" xfId="0" applyFont="1" applyBorder="1" applyAlignment="1">
      <alignment horizontal="center" vertical="center"/>
    </xf>
    <xf numFmtId="0" fontId="9" fillId="0" borderId="0" xfId="0" applyFont="1" applyAlignment="1">
      <alignment vertical="top" wrapText="1"/>
    </xf>
    <xf numFmtId="0" fontId="1" fillId="2" borderId="0" xfId="0" applyFont="1" applyFill="1"/>
    <xf numFmtId="49" fontId="6" fillId="2" borderId="1" xfId="0" applyNumberFormat="1" applyFont="1" applyFill="1" applyBorder="1" applyAlignment="1">
      <alignment horizontal="center" vertical="center" wrapText="1"/>
    </xf>
    <xf numFmtId="164" fontId="6" fillId="2" borderId="1" xfId="0" applyNumberFormat="1" applyFont="1" applyFill="1" applyBorder="1" applyAlignment="1">
      <alignment horizontal="left" vertical="center" wrapText="1"/>
    </xf>
    <xf numFmtId="0" fontId="1" fillId="2" borderId="1" xfId="0" applyFont="1" applyFill="1" applyBorder="1" applyAlignment="1">
      <alignment vertical="top" wrapText="1"/>
    </xf>
    <xf numFmtId="0" fontId="7" fillId="2" borderId="1" xfId="0" applyFont="1" applyFill="1" applyBorder="1"/>
    <xf numFmtId="165" fontId="7" fillId="2" borderId="1" xfId="0" applyNumberFormat="1" applyFont="1" applyFill="1" applyBorder="1" applyAlignment="1">
      <alignment horizontal="center" vertical="center"/>
    </xf>
    <xf numFmtId="165" fontId="12" fillId="2"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vertical="top"/>
    </xf>
    <xf numFmtId="0" fontId="3" fillId="0" borderId="1" xfId="0" applyFont="1" applyBorder="1" applyAlignment="1">
      <alignment vertical="top"/>
    </xf>
    <xf numFmtId="0" fontId="1" fillId="0" borderId="0" xfId="0" applyFont="1" applyFill="1"/>
    <xf numFmtId="0" fontId="5" fillId="0" borderId="1" xfId="0" applyFont="1" applyFill="1" applyBorder="1" applyAlignment="1">
      <alignment vertical="top" wrapText="1"/>
    </xf>
    <xf numFmtId="0" fontId="4" fillId="0" borderId="1" xfId="0" applyFont="1" applyFill="1" applyBorder="1" applyAlignment="1">
      <alignment vertical="top" wrapText="1"/>
    </xf>
    <xf numFmtId="0" fontId="1"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165" fontId="3" fillId="0" borderId="1" xfId="0" applyNumberFormat="1" applyFont="1" applyBorder="1" applyAlignment="1">
      <alignment horizontal="center" vertical="top" wrapText="1"/>
    </xf>
    <xf numFmtId="165" fontId="1" fillId="0" borderId="0" xfId="0" applyNumberFormat="1" applyFont="1" applyAlignment="1">
      <alignment vertical="top"/>
    </xf>
    <xf numFmtId="0" fontId="1" fillId="0" borderId="1" xfId="0" applyFont="1" applyBorder="1" applyAlignment="1">
      <alignment horizontal="center" vertical="top" wrapText="1"/>
    </xf>
    <xf numFmtId="165" fontId="1" fillId="0" borderId="1" xfId="0" applyNumberFormat="1" applyFont="1" applyFill="1" applyBorder="1" applyAlignment="1">
      <alignment horizontal="center" vertical="top" wrapText="1"/>
    </xf>
    <xf numFmtId="0" fontId="5" fillId="0" borderId="1" xfId="0" applyFont="1" applyBorder="1" applyAlignment="1">
      <alignment vertical="top"/>
    </xf>
    <xf numFmtId="0" fontId="1" fillId="2" borderId="1" xfId="0" applyFont="1" applyFill="1" applyBorder="1" applyAlignment="1">
      <alignment horizontal="center" vertical="top" wrapText="1"/>
    </xf>
    <xf numFmtId="165" fontId="1" fillId="0" borderId="1" xfId="0" applyNumberFormat="1" applyFont="1" applyFill="1" applyBorder="1" applyAlignment="1">
      <alignment horizontal="center" vertical="top"/>
    </xf>
    <xf numFmtId="165" fontId="1" fillId="0" borderId="1" xfId="0" applyNumberFormat="1" applyFont="1" applyBorder="1" applyAlignment="1">
      <alignment horizontal="center" vertical="top"/>
    </xf>
    <xf numFmtId="49" fontId="4" fillId="0" borderId="1" xfId="0" applyNumberFormat="1" applyFont="1" applyBorder="1" applyAlignment="1">
      <alignment vertical="top" wrapText="1"/>
    </xf>
    <xf numFmtId="49" fontId="4" fillId="0" borderId="1" xfId="0" applyNumberFormat="1" applyFont="1" applyBorder="1" applyAlignment="1">
      <alignment horizontal="left" vertical="top" wrapText="1"/>
    </xf>
    <xf numFmtId="165" fontId="3" fillId="0" borderId="1" xfId="0" applyNumberFormat="1" applyFont="1" applyBorder="1" applyAlignment="1">
      <alignment horizontal="center" vertical="top"/>
    </xf>
    <xf numFmtId="49" fontId="5" fillId="0" borderId="1" xfId="0" applyNumberFormat="1" applyFont="1" applyBorder="1" applyAlignment="1">
      <alignment vertical="top" wrapText="1"/>
    </xf>
    <xf numFmtId="164" fontId="5" fillId="0" borderId="1" xfId="0" applyNumberFormat="1" applyFont="1" applyBorder="1" applyAlignment="1">
      <alignment horizontal="left" vertical="top" wrapText="1"/>
    </xf>
    <xf numFmtId="49" fontId="5" fillId="0" borderId="1" xfId="0" applyNumberFormat="1" applyFont="1" applyBorder="1" applyAlignment="1">
      <alignment horizontal="left" vertical="top" wrapText="1"/>
    </xf>
    <xf numFmtId="0" fontId="3" fillId="0" borderId="1" xfId="0" applyFont="1" applyBorder="1" applyAlignment="1">
      <alignment horizontal="center" vertical="top"/>
    </xf>
    <xf numFmtId="49" fontId="6" fillId="0" borderId="1" xfId="0" applyNumberFormat="1" applyFont="1" applyBorder="1" applyAlignment="1">
      <alignment vertical="top" wrapText="1"/>
    </xf>
    <xf numFmtId="49" fontId="6" fillId="0" borderId="1" xfId="0" applyNumberFormat="1" applyFont="1" applyBorder="1" applyAlignment="1">
      <alignment horizontal="left" vertical="top" wrapText="1"/>
    </xf>
    <xf numFmtId="0" fontId="7" fillId="2" borderId="1" xfId="0" applyFont="1" applyFill="1" applyBorder="1" applyAlignment="1">
      <alignment horizontal="center" vertical="top" wrapText="1"/>
    </xf>
    <xf numFmtId="0" fontId="7" fillId="0" borderId="1" xfId="0" applyFont="1" applyBorder="1" applyAlignment="1">
      <alignment vertical="top"/>
    </xf>
    <xf numFmtId="165" fontId="7" fillId="0" borderId="1" xfId="0" applyNumberFormat="1" applyFont="1" applyBorder="1" applyAlignment="1">
      <alignment horizontal="center" vertical="top"/>
    </xf>
    <xf numFmtId="165" fontId="7" fillId="0" borderId="1" xfId="0" applyNumberFormat="1" applyFont="1" applyFill="1" applyBorder="1" applyAlignment="1">
      <alignment horizontal="center" vertical="top"/>
    </xf>
    <xf numFmtId="164" fontId="6" fillId="0" borderId="1" xfId="0" applyNumberFormat="1" applyFont="1" applyBorder="1" applyAlignment="1">
      <alignment horizontal="left" vertical="top" wrapText="1"/>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top"/>
    </xf>
    <xf numFmtId="0" fontId="1" fillId="2" borderId="1" xfId="0" applyFont="1" applyFill="1" applyBorder="1" applyAlignment="1">
      <alignment horizontal="center" vertical="top"/>
    </xf>
    <xf numFmtId="0" fontId="1" fillId="0" borderId="1" xfId="0" applyFont="1" applyBorder="1" applyAlignment="1">
      <alignment horizontal="center" vertical="top"/>
    </xf>
    <xf numFmtId="0" fontId="7" fillId="0" borderId="1" xfId="0" applyFont="1" applyBorder="1" applyAlignment="1">
      <alignment horizontal="center" vertical="top"/>
    </xf>
    <xf numFmtId="165" fontId="6" fillId="0" borderId="1" xfId="0" applyNumberFormat="1" applyFont="1" applyBorder="1" applyAlignment="1">
      <alignment horizontal="center" vertical="top"/>
    </xf>
    <xf numFmtId="0" fontId="1" fillId="2" borderId="0" xfId="0" applyFont="1" applyFill="1" applyAlignment="1">
      <alignment vertical="top"/>
    </xf>
    <xf numFmtId="0" fontId="6" fillId="0" borderId="1" xfId="0" applyFont="1" applyBorder="1" applyAlignment="1">
      <alignment horizontal="center" vertical="top"/>
    </xf>
    <xf numFmtId="165" fontId="5" fillId="0" borderId="1" xfId="0" applyNumberFormat="1" applyFont="1" applyBorder="1" applyAlignment="1">
      <alignment horizontal="center" vertical="top"/>
    </xf>
    <xf numFmtId="0" fontId="7" fillId="0" borderId="1" xfId="0" applyFont="1" applyBorder="1" applyAlignment="1">
      <alignment horizontal="center" vertical="top" wrapText="1"/>
    </xf>
    <xf numFmtId="165" fontId="7"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wrapText="1"/>
    </xf>
    <xf numFmtId="0" fontId="9" fillId="0" borderId="1" xfId="0" applyFont="1" applyBorder="1" applyAlignment="1">
      <alignment horizontal="center" vertical="top" wrapText="1"/>
    </xf>
    <xf numFmtId="49" fontId="6" fillId="0" borderId="1" xfId="0" applyNumberFormat="1" applyFont="1" applyFill="1" applyBorder="1" applyAlignment="1">
      <alignment horizontal="left" vertical="top" wrapText="1"/>
    </xf>
    <xf numFmtId="0" fontId="1" fillId="0" borderId="0" xfId="0" applyFont="1" applyAlignment="1">
      <alignment horizontal="center" vertical="top"/>
    </xf>
    <xf numFmtId="0" fontId="3" fillId="0" borderId="2" xfId="0" applyFont="1" applyBorder="1" applyAlignment="1">
      <alignment horizontal="center" vertical="center" wrapText="1"/>
    </xf>
    <xf numFmtId="0" fontId="3" fillId="0" borderId="0" xfId="0" applyFont="1"/>
    <xf numFmtId="49" fontId="5" fillId="0" borderId="1" xfId="0" applyNumberFormat="1" applyFont="1" applyFill="1" applyBorder="1" applyAlignment="1">
      <alignment vertical="top" wrapText="1"/>
    </xf>
    <xf numFmtId="0" fontId="1" fillId="0" borderId="1" xfId="0" applyFont="1" applyFill="1" applyBorder="1" applyAlignment="1">
      <alignment horizontal="center" vertical="top" wrapText="1"/>
    </xf>
    <xf numFmtId="0" fontId="1" fillId="0" borderId="1" xfId="0" applyFont="1" applyFill="1" applyBorder="1" applyAlignment="1">
      <alignment vertical="top"/>
    </xf>
    <xf numFmtId="49" fontId="6" fillId="0" borderId="1" xfId="0" applyNumberFormat="1" applyFont="1" applyFill="1" applyBorder="1" applyAlignment="1">
      <alignment vertical="top" wrapText="1"/>
    </xf>
    <xf numFmtId="49" fontId="1"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top" wrapText="1"/>
    </xf>
    <xf numFmtId="0" fontId="1" fillId="0" borderId="0" xfId="0" applyFont="1" applyFill="1" applyAlignment="1">
      <alignment vertical="top"/>
    </xf>
    <xf numFmtId="49" fontId="5" fillId="2" borderId="1" xfId="0" applyNumberFormat="1" applyFont="1" applyFill="1" applyBorder="1" applyAlignment="1">
      <alignment vertical="top" wrapText="1"/>
    </xf>
    <xf numFmtId="49" fontId="5" fillId="2" borderId="1" xfId="0" applyNumberFormat="1" applyFont="1" applyFill="1" applyBorder="1" applyAlignment="1">
      <alignment horizontal="left" vertical="top" wrapText="1"/>
    </xf>
    <xf numFmtId="0" fontId="1" fillId="2" borderId="1" xfId="0" applyFont="1" applyFill="1" applyBorder="1" applyAlignment="1">
      <alignment vertical="top"/>
    </xf>
    <xf numFmtId="165" fontId="1" fillId="2" borderId="1" xfId="0" applyNumberFormat="1" applyFont="1" applyFill="1" applyBorder="1" applyAlignment="1">
      <alignment horizontal="center" vertical="top"/>
    </xf>
    <xf numFmtId="49" fontId="6" fillId="2" borderId="1" xfId="0" applyNumberFormat="1" applyFont="1" applyFill="1" applyBorder="1" applyAlignment="1">
      <alignment vertical="top" wrapText="1"/>
    </xf>
    <xf numFmtId="49" fontId="6" fillId="2" borderId="1" xfId="0" applyNumberFormat="1" applyFont="1" applyFill="1" applyBorder="1" applyAlignment="1">
      <alignment horizontal="left" vertical="top" wrapText="1"/>
    </xf>
    <xf numFmtId="165" fontId="7" fillId="2" borderId="1" xfId="0" applyNumberFormat="1" applyFont="1" applyFill="1" applyBorder="1" applyAlignment="1">
      <alignment horizontal="center" vertical="top"/>
    </xf>
    <xf numFmtId="49" fontId="1" fillId="2" borderId="1" xfId="0" applyNumberFormat="1" applyFont="1" applyFill="1" applyBorder="1" applyAlignment="1">
      <alignment horizontal="left" vertical="top" wrapText="1"/>
    </xf>
    <xf numFmtId="164" fontId="5" fillId="2" borderId="1" xfId="0" applyNumberFormat="1" applyFont="1" applyFill="1" applyBorder="1" applyAlignment="1">
      <alignment horizontal="left" vertical="top" wrapText="1"/>
    </xf>
    <xf numFmtId="0" fontId="9" fillId="2" borderId="1" xfId="0" applyFont="1" applyFill="1" applyBorder="1" applyAlignment="1">
      <alignment horizontal="center" vertical="top" wrapText="1"/>
    </xf>
    <xf numFmtId="0" fontId="7" fillId="2" borderId="1" xfId="0" applyFont="1" applyFill="1" applyBorder="1" applyAlignment="1">
      <alignment horizontal="center" vertical="top"/>
    </xf>
    <xf numFmtId="0" fontId="7" fillId="2" borderId="1" xfId="0" applyFont="1" applyFill="1" applyBorder="1" applyAlignment="1">
      <alignment vertical="top"/>
    </xf>
    <xf numFmtId="0" fontId="1" fillId="2" borderId="0" xfId="0" applyFont="1" applyFill="1" applyBorder="1" applyAlignment="1">
      <alignment horizontal="center" vertical="top"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top" wrapText="1"/>
    </xf>
    <xf numFmtId="165" fontId="3" fillId="2" borderId="1" xfId="0" applyNumberFormat="1" applyFont="1" applyFill="1" applyBorder="1" applyAlignment="1">
      <alignment horizontal="center" vertical="top"/>
    </xf>
    <xf numFmtId="165" fontId="6" fillId="2" borderId="1" xfId="0" applyNumberFormat="1" applyFont="1" applyFill="1" applyBorder="1" applyAlignment="1">
      <alignment horizontal="center" vertical="top"/>
    </xf>
    <xf numFmtId="165" fontId="5" fillId="2" borderId="1" xfId="0" applyNumberFormat="1" applyFont="1" applyFill="1" applyBorder="1" applyAlignment="1">
      <alignment horizontal="center" vertical="top"/>
    </xf>
    <xf numFmtId="165" fontId="7" fillId="2" borderId="1" xfId="0" applyNumberFormat="1" applyFont="1" applyFill="1" applyBorder="1" applyAlignment="1">
      <alignment horizontal="center" vertical="top" wrapText="1"/>
    </xf>
    <xf numFmtId="165" fontId="1" fillId="2" borderId="1" xfId="0" applyNumberFormat="1" applyFont="1" applyFill="1" applyBorder="1" applyAlignment="1">
      <alignment horizontal="center" vertical="top" wrapText="1"/>
    </xf>
    <xf numFmtId="0" fontId="1" fillId="0" borderId="0" xfId="0" applyFont="1" applyAlignment="1">
      <alignment horizontal="center"/>
    </xf>
    <xf numFmtId="0" fontId="11" fillId="0" borderId="0" xfId="0" applyFont="1" applyAlignment="1">
      <alignment horizont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usernames" Target="revisions/userNames.xml"/><Relationship Id="rId4" Type="http://schemas.openxmlformats.org/officeDocument/2006/relationships/worksheet" Target="worksheets/sheet4.xml"/><Relationship Id="rId9"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163" Type="http://schemas.openxmlformats.org/officeDocument/2006/relationships/revisionLog" Target="revisionLog8.xml"/><Relationship Id="rId171" Type="http://schemas.openxmlformats.org/officeDocument/2006/relationships/revisionLog" Target="revisionLog16.xml"/><Relationship Id="rId159" Type="http://schemas.openxmlformats.org/officeDocument/2006/relationships/revisionLog" Target="revisionLog4.xml"/><Relationship Id="rId167" Type="http://schemas.openxmlformats.org/officeDocument/2006/relationships/revisionLog" Target="revisionLog12.xml"/><Relationship Id="rId175" Type="http://schemas.openxmlformats.org/officeDocument/2006/relationships/revisionLog" Target="revisionLog20.xml"/><Relationship Id="rId158" Type="http://schemas.openxmlformats.org/officeDocument/2006/relationships/revisionLog" Target="revisionLog3.xml"/><Relationship Id="rId162" Type="http://schemas.openxmlformats.org/officeDocument/2006/relationships/revisionLog" Target="revisionLog7.xml"/><Relationship Id="rId170" Type="http://schemas.openxmlformats.org/officeDocument/2006/relationships/revisionLog" Target="revisionLog15.xml"/><Relationship Id="rId161" Type="http://schemas.openxmlformats.org/officeDocument/2006/relationships/revisionLog" Target="revisionLog6.xml"/><Relationship Id="rId166" Type="http://schemas.openxmlformats.org/officeDocument/2006/relationships/revisionLog" Target="revisionLog11.xml"/><Relationship Id="rId174" Type="http://schemas.openxmlformats.org/officeDocument/2006/relationships/revisionLog" Target="revisionLog19.xml"/><Relationship Id="rId157" Type="http://schemas.openxmlformats.org/officeDocument/2006/relationships/revisionLog" Target="revisionLog1.xml"/><Relationship Id="rId160" Type="http://schemas.openxmlformats.org/officeDocument/2006/relationships/revisionLog" Target="revisionLog5.xml"/><Relationship Id="rId165" Type="http://schemas.openxmlformats.org/officeDocument/2006/relationships/revisionLog" Target="revisionLog10.xml"/><Relationship Id="rId173" Type="http://schemas.openxmlformats.org/officeDocument/2006/relationships/revisionLog" Target="revisionLog18.xml"/><Relationship Id="rId169" Type="http://schemas.openxmlformats.org/officeDocument/2006/relationships/revisionLog" Target="revisionLog14.xml"/><Relationship Id="rId164" Type="http://schemas.openxmlformats.org/officeDocument/2006/relationships/revisionLog" Target="revisionLog9.xml"/><Relationship Id="rId168" Type="http://schemas.openxmlformats.org/officeDocument/2006/relationships/revisionLog" Target="revisionLog13.xml"/><Relationship Id="rId172" Type="http://schemas.openxmlformats.org/officeDocument/2006/relationships/revisionLog" Target="revisionLog17.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A8415AA-6B5D-4B69-A740-5A8C3CA06F92}" diskRevisions="1" revisionId="5632" version="20">
  <header guid="{C978F17A-7B5C-4C5A-B7D9-412D1D213863}" dateTime="2019-11-07T11:29:35" maxSheetId="5" userName="Наталья Гудимова" r:id="rId157">
    <sheetIdMap count="4">
      <sheetId val="1"/>
      <sheetId val="2"/>
      <sheetId val="3"/>
      <sheetId val="4"/>
    </sheetIdMap>
  </header>
  <header guid="{66323726-7B41-4759-8BCA-5E9B424278B1}" dateTime="2019-11-08T13:00:37" maxSheetId="5" userName="Наталья Гудимова" r:id="rId158" minRId="5026" maxRId="5199">
    <sheetIdMap count="4">
      <sheetId val="1"/>
      <sheetId val="2"/>
      <sheetId val="3"/>
      <sheetId val="4"/>
    </sheetIdMap>
  </header>
  <header guid="{6B59C080-A210-4FF0-B377-982914C01351}" dateTime="2019-11-08T13:06:52" maxSheetId="5" userName="Наталья Гудимова" r:id="rId159" minRId="5206" maxRId="5287">
    <sheetIdMap count="4">
      <sheetId val="1"/>
      <sheetId val="2"/>
      <sheetId val="3"/>
      <sheetId val="4"/>
    </sheetIdMap>
  </header>
  <header guid="{76AEA721-007E-4D28-9873-123FEE4C69BE}" dateTime="2019-11-08T13:22:38" maxSheetId="5" userName="Наталья Гудимова" r:id="rId160" minRId="5294" maxRId="5348">
    <sheetIdMap count="4">
      <sheetId val="1"/>
      <sheetId val="2"/>
      <sheetId val="3"/>
      <sheetId val="4"/>
    </sheetIdMap>
  </header>
  <header guid="{CF145147-E4AF-46AB-9790-2730916BB9C3}" dateTime="2019-11-08T13:26:38" maxSheetId="5" userName="Наталья Гудимова" r:id="rId161" minRId="5349" maxRId="5352">
    <sheetIdMap count="4">
      <sheetId val="1"/>
      <sheetId val="2"/>
      <sheetId val="3"/>
      <sheetId val="4"/>
    </sheetIdMap>
  </header>
  <header guid="{EA51A03C-9E71-44F2-9D23-6158CD6D3A92}" dateTime="2019-11-08T14:15:13" maxSheetId="5" userName="Наталья Гудимова" r:id="rId162" minRId="5353" maxRId="5458">
    <sheetIdMap count="4">
      <sheetId val="1"/>
      <sheetId val="2"/>
      <sheetId val="3"/>
      <sheetId val="4"/>
    </sheetIdMap>
  </header>
  <header guid="{FF33B357-D60A-420F-9275-B6BA27CF80C1}" dateTime="2019-11-08T14:18:34" maxSheetId="5" userName="Наталья Гудимова" r:id="rId163" minRId="5465" maxRId="5466">
    <sheetIdMap count="4">
      <sheetId val="1"/>
      <sheetId val="2"/>
      <sheetId val="3"/>
      <sheetId val="4"/>
    </sheetIdMap>
  </header>
  <header guid="{1F8C79CB-F98D-4B43-AC20-C10AE66BDE32}" dateTime="2019-11-08T14:21:20" maxSheetId="5" userName="Наталья Гудимова" r:id="rId164" minRId="5467" maxRId="5476">
    <sheetIdMap count="4">
      <sheetId val="1"/>
      <sheetId val="2"/>
      <sheetId val="3"/>
      <sheetId val="4"/>
    </sheetIdMap>
  </header>
  <header guid="{9695D5BB-FC82-4604-9C75-2B127D5A04B0}" dateTime="2019-11-08T14:42:34" maxSheetId="5" userName="Наталья Гудимова" r:id="rId165" minRId="5477" maxRId="5488">
    <sheetIdMap count="4">
      <sheetId val="1"/>
      <sheetId val="2"/>
      <sheetId val="3"/>
      <sheetId val="4"/>
    </sheetIdMap>
  </header>
  <header guid="{D21D8952-9FE0-4340-AD81-D3706EE33B72}" dateTime="2019-11-08T14:56:34" maxSheetId="5" userName="Наталья Гудимова" r:id="rId166" minRId="5489">
    <sheetIdMap count="4">
      <sheetId val="1"/>
      <sheetId val="2"/>
      <sheetId val="3"/>
      <sheetId val="4"/>
    </sheetIdMap>
  </header>
  <header guid="{3508B5AE-F6D9-4762-975C-DC24BAC797C1}" dateTime="2019-11-08T15:19:48" maxSheetId="5" userName="Наталья Гудимова" r:id="rId167" minRId="5490" maxRId="5557">
    <sheetIdMap count="4">
      <sheetId val="1"/>
      <sheetId val="2"/>
      <sheetId val="3"/>
      <sheetId val="4"/>
    </sheetIdMap>
  </header>
  <header guid="{7E81EB2F-BE9F-481B-968D-391E15ABB410}" dateTime="2019-11-08T15:24:54" maxSheetId="5" userName="Наталья Гудимова" r:id="rId168" minRId="5564" maxRId="5581">
    <sheetIdMap count="4">
      <sheetId val="1"/>
      <sheetId val="2"/>
      <sheetId val="3"/>
      <sheetId val="4"/>
    </sheetIdMap>
  </header>
  <header guid="{529748EE-DC97-47FD-A760-F52755FF9B31}" dateTime="2019-11-08T15:27:09" maxSheetId="5" userName="Наталья Гудимова" r:id="rId169">
    <sheetIdMap count="4">
      <sheetId val="1"/>
      <sheetId val="2"/>
      <sheetId val="3"/>
      <sheetId val="4"/>
    </sheetIdMap>
  </header>
  <header guid="{0025F606-1F51-4A32-924B-32E8C8C554E0}" dateTime="2019-11-11T08:32:04" maxSheetId="5" userName="Наталья Гудимова" r:id="rId170" minRId="5588" maxRId="5589">
    <sheetIdMap count="4">
      <sheetId val="1"/>
      <sheetId val="2"/>
      <sheetId val="3"/>
      <sheetId val="4"/>
    </sheetIdMap>
  </header>
  <header guid="{ADC0C41A-E8E4-4501-97BE-BDAE2D3AC08C}" dateTime="2019-11-11T08:38:58" maxSheetId="5" userName="Наталья Гудимова" r:id="rId171" minRId="5596">
    <sheetIdMap count="4">
      <sheetId val="1"/>
      <sheetId val="2"/>
      <sheetId val="3"/>
      <sheetId val="4"/>
    </sheetIdMap>
  </header>
  <header guid="{DE18D41A-3505-4F94-8392-88C47CACDCE6}" dateTime="2019-11-11T11:30:13" maxSheetId="5" userName="Наталья Гудимова" r:id="rId172" minRId="5597" maxRId="5623">
    <sheetIdMap count="4">
      <sheetId val="1"/>
      <sheetId val="2"/>
      <sheetId val="3"/>
      <sheetId val="4"/>
    </sheetIdMap>
  </header>
  <header guid="{4C2A3240-75BC-441C-A255-1363C3D88907}" dateTime="2019-11-11T11:43:57" maxSheetId="5" userName="Наталья Гудимова" r:id="rId173" minRId="5624">
    <sheetIdMap count="4">
      <sheetId val="1"/>
      <sheetId val="2"/>
      <sheetId val="3"/>
      <sheetId val="4"/>
    </sheetIdMap>
  </header>
  <header guid="{F6F299FD-EA29-453F-AD7A-C3A25750FD3C}" dateTime="2019-11-11T16:05:58" maxSheetId="5" userName="Наталья Гудимова" r:id="rId174" minRId="5625" maxRId="5626">
    <sheetIdMap count="4">
      <sheetId val="1"/>
      <sheetId val="2"/>
      <sheetId val="3"/>
      <sheetId val="4"/>
    </sheetIdMap>
  </header>
  <header guid="{3A8415AA-6B5D-4B69-A740-5A8C3CA06F92}" dateTime="2019-11-11T16:19:29" maxSheetId="5" userName="Наталья Гудимова" r:id="rId175">
    <sheetIdMap count="4">
      <sheetId val="1"/>
      <sheetId val="2"/>
      <sheetId val="3"/>
      <sheetId val="4"/>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Лист1!$C$1:$L$150</formula>
    <oldFormula>Лист1!$C$1:$L$150</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C82:L117">
    <dxf>
      <fill>
        <patternFill>
          <bgColor rgb="FFFFFF00"/>
        </patternFill>
      </fill>
    </dxf>
  </rfmt>
  <rcc rId="5477" sId="2" numFmtId="4">
    <oc r="H93">
      <v>96</v>
    </oc>
    <nc r="H93">
      <v>354.25</v>
    </nc>
  </rcc>
  <rfmt sheetId="2" sqref="C93:L93">
    <dxf>
      <fill>
        <patternFill patternType="none">
          <bgColor auto="1"/>
        </patternFill>
      </fill>
    </dxf>
  </rfmt>
  <rfmt sheetId="2" sqref="C94:L94">
    <dxf>
      <fill>
        <patternFill patternType="none">
          <bgColor auto="1"/>
        </patternFill>
      </fill>
    </dxf>
  </rfmt>
  <rfmt sheetId="2" sqref="C105:L106">
    <dxf>
      <fill>
        <patternFill patternType="none">
          <bgColor auto="1"/>
        </patternFill>
      </fill>
    </dxf>
  </rfmt>
  <rfmt sheetId="2" sqref="A86:XFD86">
    <dxf>
      <fill>
        <patternFill patternType="none">
          <bgColor auto="1"/>
        </patternFill>
      </fill>
    </dxf>
  </rfmt>
  <rfmt sheetId="2" sqref="C88:L88">
    <dxf>
      <fill>
        <patternFill patternType="none">
          <bgColor auto="1"/>
        </patternFill>
      </fill>
    </dxf>
  </rfmt>
  <rfmt sheetId="2" sqref="C99:L99">
    <dxf>
      <fill>
        <patternFill patternType="none">
          <bgColor auto="1"/>
        </patternFill>
      </fill>
    </dxf>
  </rfmt>
  <rfmt sheetId="2" sqref="C84:L84">
    <dxf>
      <fill>
        <patternFill>
          <bgColor theme="0"/>
        </patternFill>
      </fill>
    </dxf>
  </rfmt>
  <rfmt sheetId="2" sqref="C83:L83">
    <dxf>
      <fill>
        <patternFill>
          <bgColor theme="0"/>
        </patternFill>
      </fill>
    </dxf>
  </rfmt>
  <rfmt sheetId="2" sqref="C82:L83">
    <dxf>
      <fill>
        <patternFill>
          <bgColor theme="0"/>
        </patternFill>
      </fill>
    </dxf>
  </rfmt>
  <rfmt sheetId="2" sqref="C87:L87">
    <dxf>
      <fill>
        <patternFill>
          <bgColor theme="0"/>
        </patternFill>
      </fill>
    </dxf>
  </rfmt>
  <rfmt sheetId="2" sqref="C100:L100">
    <dxf>
      <fill>
        <patternFill>
          <bgColor theme="0"/>
        </patternFill>
      </fill>
    </dxf>
  </rfmt>
  <rfmt sheetId="2" sqref="C102:L102">
    <dxf>
      <fill>
        <patternFill>
          <bgColor theme="0"/>
        </patternFill>
      </fill>
    </dxf>
  </rfmt>
  <rfmt sheetId="2" sqref="C101:L101">
    <dxf>
      <fill>
        <patternFill>
          <bgColor theme="0"/>
        </patternFill>
      </fill>
    </dxf>
  </rfmt>
  <rfmt sheetId="2" sqref="C111:L112">
    <dxf>
      <fill>
        <patternFill>
          <bgColor theme="0"/>
        </patternFill>
      </fill>
    </dxf>
  </rfmt>
  <rfmt sheetId="2" sqref="C97:L97">
    <dxf>
      <fill>
        <patternFill>
          <bgColor theme="0"/>
        </patternFill>
      </fill>
    </dxf>
  </rfmt>
  <rfmt sheetId="2" sqref="C113:L113">
    <dxf>
      <fill>
        <patternFill>
          <bgColor theme="0"/>
        </patternFill>
      </fill>
    </dxf>
  </rfmt>
  <rfmt sheetId="2" sqref="C109:L110">
    <dxf>
      <fill>
        <patternFill>
          <bgColor theme="0"/>
        </patternFill>
      </fill>
    </dxf>
  </rfmt>
  <rfmt sheetId="2" sqref="C115:L115">
    <dxf>
      <fill>
        <patternFill>
          <bgColor theme="0"/>
        </patternFill>
      </fill>
    </dxf>
  </rfmt>
  <rfmt sheetId="2" sqref="C114:L114">
    <dxf>
      <fill>
        <patternFill>
          <bgColor theme="0"/>
        </patternFill>
      </fill>
    </dxf>
  </rfmt>
  <rfmt sheetId="2" sqref="C92:L92">
    <dxf>
      <fill>
        <patternFill>
          <bgColor theme="0"/>
        </patternFill>
      </fill>
    </dxf>
  </rfmt>
  <rfmt sheetId="2" sqref="C95:L96">
    <dxf>
      <fill>
        <patternFill>
          <bgColor theme="0"/>
        </patternFill>
      </fill>
    </dxf>
  </rfmt>
  <rfmt sheetId="2" sqref="C91:L91">
    <dxf>
      <fill>
        <patternFill>
          <bgColor theme="0"/>
        </patternFill>
      </fill>
    </dxf>
  </rfmt>
  <rfmt sheetId="2" sqref="C98:L98">
    <dxf>
      <fill>
        <patternFill>
          <bgColor theme="0"/>
        </patternFill>
      </fill>
    </dxf>
  </rfmt>
  <rfmt sheetId="2" sqref="C103:L104">
    <dxf>
      <fill>
        <patternFill>
          <bgColor theme="0"/>
        </patternFill>
      </fill>
    </dxf>
  </rfmt>
  <rrc rId="5478" sId="2" ref="A113:XFD113"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cc rId="5479" sId="2">
    <nc r="D113" t="inlineStr">
      <is>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is>
    </nc>
  </rcc>
  <rcc rId="5480" sId="2" numFmtId="4">
    <nc r="J113">
      <v>0</v>
    </nc>
  </rcc>
  <rcc rId="5481" sId="2" numFmtId="4">
    <nc r="K113">
      <v>0</v>
    </nc>
  </rcc>
  <rcc rId="5482" sId="2" numFmtId="4">
    <nc r="L113">
      <v>0</v>
    </nc>
  </rcc>
  <rcc rId="5483" sId="2">
    <nc r="C113" t="inlineStr">
      <is>
        <t>161 1 16 43000 01 0000 140</t>
      </is>
    </nc>
  </rcc>
  <rcc rId="5484" sId="2">
    <nc r="E113" t="inlineStr">
      <is>
        <t>Федеральная антимонопольная служба</t>
      </is>
    </nc>
  </rcc>
  <rcc rId="5485" sId="2" numFmtId="4">
    <nc r="G113">
      <v>0</v>
    </nc>
  </rcc>
  <rcc rId="5486" sId="2" numFmtId="4">
    <nc r="I113">
      <v>0</v>
    </nc>
  </rcc>
  <rcc rId="5487" sId="2" numFmtId="4">
    <nc r="H113">
      <v>39.229999999999997</v>
    </nc>
  </rcc>
  <rcc rId="5488" sId="2">
    <oc r="H111">
      <f>H112+H114</f>
    </oc>
    <nc r="H111">
      <f>H112+H114+H113</f>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C107:L108">
    <dxf>
      <fill>
        <patternFill>
          <bgColor theme="0"/>
        </patternFill>
      </fill>
    </dxf>
  </rfmt>
  <rfmt sheetId="2" sqref="C89:L90">
    <dxf>
      <fill>
        <patternFill>
          <bgColor theme="0"/>
        </patternFill>
      </fill>
    </dxf>
  </rfmt>
  <rfmt sheetId="2" sqref="C85:L85">
    <dxf>
      <fill>
        <patternFill>
          <bgColor theme="0"/>
        </patternFill>
      </fill>
    </dxf>
  </rfmt>
  <rcc rId="5489" sId="2">
    <oc r="H91">
      <f>H97+H93+H95+H96+H92</f>
    </oc>
    <nc r="H91">
      <f>H97+H93+H95+H96+H92+H94</f>
    </nc>
  </rcc>
  <rfmt sheetId="2" sqref="H4:H83">
    <dxf>
      <fill>
        <patternFill>
          <bgColor theme="0"/>
        </patternFill>
      </fill>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C117:L118">
    <dxf>
      <fill>
        <patternFill>
          <bgColor theme="0"/>
        </patternFill>
      </fill>
    </dxf>
  </rfmt>
  <rfmt sheetId="2" sqref="H119:H124">
    <dxf>
      <fill>
        <patternFill>
          <bgColor theme="0"/>
        </patternFill>
      </fill>
    </dxf>
  </rfmt>
  <rcc rId="5490" sId="2">
    <oc r="C131" t="inlineStr">
      <is>
        <t>000 2 02 25027 04 0000 151</t>
      </is>
    </oc>
    <nc r="C131" t="inlineStr">
      <is>
        <t>000 2 02 25228 04 0000 151</t>
      </is>
    </nc>
  </rcc>
  <rcc rId="5491" sId="2">
    <oc r="E131" t="inlineStr">
      <is>
        <t xml:space="preserve"> Администрация муниципального образования городского округа "Инта"                                          Отдел спорта и молодежной политики администрации муниципального                                Отдел культуры администрации муниципального образования городского округа "Инта"образования городского округа "Инта"</t>
      </is>
    </oc>
    <nc r="E131" t="inlineStr">
      <is>
        <t>Отдел спорта администрации муниципального образования городского округа "Инта"</t>
      </is>
    </nc>
  </rcc>
  <rfmt sheetId="2" sqref="D131" start="0" length="0">
    <dxf>
      <font>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cc rId="5492" sId="2" odxf="1" dxf="1">
    <oc r="D131" t="inlineStr">
      <is>
        <t>Субсидии бюджетам городских округов на реализацию мероприятий государственной программы Российской Федерации "Доступная среда" на 2011 - 2020 годы</t>
      </is>
    </oc>
    <nc r="D131" t="inlineStr">
      <is>
        <t>Субсидии бюджетам городских округов на оснащение объектов спортивной инфраструктуры спортивно-технологическим оборудованием</t>
      </is>
    </nc>
    <ndxf>
      <font>
        <sz val="10"/>
        <color auto="1"/>
        <name val="Times New Roman"/>
        <scheme val="none"/>
      </font>
      <numFmt numFmtId="0" formatCode="General"/>
      <alignment horizontal="general" vertical="top" readingOrder="0"/>
      <border outline="0">
        <left style="thin">
          <color indexed="64"/>
        </left>
        <right style="thin">
          <color indexed="64"/>
        </right>
        <top style="thin">
          <color indexed="64"/>
        </top>
        <bottom style="thin">
          <color indexed="64"/>
        </bottom>
      </border>
    </ndxf>
  </rcc>
  <rcc rId="5493" sId="2" numFmtId="4">
    <oc r="G131">
      <v>330.63</v>
    </oc>
    <nc r="G131">
      <v>2970.48</v>
    </nc>
  </rcc>
  <rcc rId="5494" sId="2" numFmtId="4">
    <oc r="H131">
      <v>330.63</v>
    </oc>
    <nc r="H131">
      <v>0</v>
    </nc>
  </rcc>
  <rcc rId="5495" sId="2" numFmtId="4">
    <oc r="I131">
      <v>330.63</v>
    </oc>
    <nc r="I131">
      <v>2970.48</v>
    </nc>
  </rcc>
  <rcc rId="5496" sId="2" numFmtId="4">
    <oc r="G132">
      <v>1219.02</v>
    </oc>
    <nc r="G132">
      <v>153.38</v>
    </nc>
  </rcc>
  <rcc rId="5497" sId="2" numFmtId="4">
    <oc r="H132">
      <v>1219.02</v>
    </oc>
    <nc r="H132">
      <v>153.38</v>
    </nc>
  </rcc>
  <rcc rId="5498" sId="2" numFmtId="4">
    <oc r="I132">
      <v>1219.02</v>
    </oc>
    <nc r="I132">
      <v>153.38</v>
    </nc>
  </rcc>
  <rcc rId="5499" sId="2" numFmtId="4">
    <oc r="G133">
      <v>82.53</v>
    </oc>
    <nc r="G133">
      <v>144.04</v>
    </nc>
  </rcc>
  <rcc rId="5500" sId="2" numFmtId="4">
    <oc r="H133">
      <v>82.53</v>
    </oc>
    <nc r="H133">
      <v>144.04</v>
    </nc>
  </rcc>
  <rcc rId="5501" sId="2" numFmtId="4">
    <oc r="I133">
      <v>82.53</v>
    </oc>
    <nc r="I133">
      <v>144.04</v>
    </nc>
  </rcc>
  <rcc rId="5502" sId="2" numFmtId="4">
    <oc r="G134">
      <v>4153.5</v>
    </oc>
    <nc r="G134">
      <v>7885</v>
    </nc>
  </rcc>
  <rcc rId="5503" sId="2" numFmtId="4">
    <oc r="H134">
      <v>4153.5</v>
    </oc>
    <nc r="H134">
      <v>7885</v>
    </nc>
  </rcc>
  <rcc rId="5504" sId="2" numFmtId="4">
    <oc r="I134">
      <v>4153.5</v>
    </oc>
    <nc r="I134">
      <v>7885</v>
    </nc>
  </rcc>
  <rcc rId="5505" sId="2" numFmtId="4">
    <oc r="G135">
      <v>14672.24</v>
    </oc>
    <nc r="G135">
      <v>23985.51</v>
    </nc>
  </rcc>
  <rcc rId="5506" sId="2" numFmtId="4">
    <oc r="H135">
      <v>11530.35</v>
    </oc>
    <nc r="H135">
      <v>6488.73</v>
    </nc>
  </rcc>
  <rcc rId="5507" sId="2" numFmtId="4">
    <oc r="I135">
      <v>14672.24</v>
    </oc>
    <nc r="I135">
      <v>23985.51</v>
    </nc>
  </rcc>
  <rcc rId="5508" sId="2">
    <oc r="E136" t="inlineStr">
      <is>
        <t xml:space="preserve"> Администрация муниципального образования городского округа "Инта"                                                         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t>
      </is>
    </oc>
    <nc r="E136" t="inlineStr">
      <is>
        <t xml:space="preserve"> Администрация муниципального образования городского округа "Инта"                                                         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                         Отдел спорта администрации муниципального образования городского округа "Инта"                   Финансовое управление администрации муниципального образования городского округа "Инта"</t>
      </is>
    </nc>
  </rcc>
  <rcc rId="5509" sId="2" numFmtId="4">
    <oc r="G136">
      <v>120469.98</v>
    </oc>
    <nc r="G136">
      <v>197112.45</v>
    </nc>
  </rcc>
  <rcc rId="5510" sId="2" numFmtId="4">
    <oc r="H136">
      <v>107516.38</v>
    </oc>
    <nc r="H136">
      <v>138571.72</v>
    </nc>
  </rcc>
  <rcc rId="5511" sId="2" numFmtId="4">
    <oc r="I136">
      <v>116700.51</v>
    </oc>
    <nc r="I136">
      <v>197112.45</v>
    </nc>
  </rcc>
  <rcc rId="5512" sId="2" numFmtId="4">
    <oc r="J136">
      <v>18161.900000000001</v>
    </oc>
    <nc r="J136">
      <v>0</v>
    </nc>
  </rcc>
  <rcc rId="5513" sId="2" numFmtId="4">
    <oc r="K136">
      <v>18161.900000000001</v>
    </oc>
    <nc r="K136">
      <v>0</v>
    </nc>
  </rcc>
  <rcc rId="5514" sId="2" numFmtId="4">
    <oc r="L136">
      <v>18161.900000000001</v>
    </oc>
    <nc r="L136">
      <v>0</v>
    </nc>
  </rcc>
  <rcc rId="5515" sId="2" numFmtId="4">
    <oc r="G138">
      <v>4413.43</v>
    </oc>
    <nc r="G138">
      <v>6420.31</v>
    </nc>
  </rcc>
  <rcc rId="5516" sId="2" numFmtId="4">
    <oc r="H138">
      <v>2770.8</v>
    </oc>
    <nc r="H138">
      <v>3598.7</v>
    </nc>
  </rcc>
  <rcc rId="5517" sId="2" numFmtId="4">
    <oc r="I138">
      <v>4413.43</v>
    </oc>
    <nc r="I138">
      <v>6420.3</v>
    </nc>
  </rcc>
  <rcc rId="5518" sId="2" numFmtId="4">
    <oc r="J138">
      <v>3504</v>
    </oc>
    <nc r="J138">
      <v>0</v>
    </nc>
  </rcc>
  <rcc rId="5519" sId="2" numFmtId="4">
    <oc r="L138">
      <v>3536.7</v>
    </oc>
    <nc r="L138">
      <v>0</v>
    </nc>
  </rcc>
  <rcc rId="5520" sId="2" numFmtId="4">
    <oc r="K138">
      <v>3536.7</v>
    </oc>
    <nc r="K138">
      <v>0</v>
    </nc>
  </rcc>
  <rcc rId="5521" sId="2" numFmtId="4">
    <oc r="G139">
      <v>7991.4</v>
    </oc>
    <nc r="G139">
      <v>8925.7000000000007</v>
    </nc>
  </rcc>
  <rcc rId="5522" sId="2" numFmtId="4">
    <oc r="H139">
      <v>3900</v>
    </oc>
    <nc r="H139">
      <v>3950</v>
    </nc>
  </rcc>
  <rcc rId="5523" sId="2" numFmtId="4">
    <oc r="I139">
      <v>3900</v>
    </oc>
    <nc r="I139">
      <v>8925.7000000000007</v>
    </nc>
  </rcc>
  <rcc rId="5524" sId="2" numFmtId="4">
    <oc r="J139">
      <v>8812.2000000000007</v>
    </oc>
    <nc r="J139">
      <v>0</v>
    </nc>
  </rcc>
  <rcc rId="5525" sId="2" numFmtId="4">
    <oc r="K139">
      <v>9608.1</v>
    </oc>
    <nc r="K139">
      <v>0</v>
    </nc>
  </rcc>
  <rcc rId="5526" sId="2" numFmtId="4">
    <oc r="L139">
      <v>9608.1</v>
    </oc>
    <nc r="L139">
      <v>0</v>
    </nc>
  </rcc>
  <rcc rId="5527" sId="2" numFmtId="4">
    <oc r="G140">
      <v>355.7</v>
    </oc>
    <nc r="G140">
      <v>18.8</v>
    </nc>
  </rcc>
  <rcc rId="5528" sId="2" numFmtId="4">
    <oc r="H140">
      <v>355.7</v>
    </oc>
    <nc r="H140">
      <v>18.8</v>
    </nc>
  </rcc>
  <rcc rId="5529" sId="2" numFmtId="4">
    <oc r="I140">
      <v>355.7</v>
    </oc>
    <nc r="I140">
      <v>18.8</v>
    </nc>
  </rcc>
  <rcc rId="5530" sId="2" numFmtId="4">
    <oc r="G141">
      <v>621021.19999999995</v>
    </oc>
    <nc r="G141">
      <v>579651.6</v>
    </nc>
  </rcc>
  <rcc rId="5531" sId="2" numFmtId="4">
    <oc r="H141">
      <v>484049.1</v>
    </oc>
    <nc r="H141">
      <v>457758.5</v>
    </nc>
  </rcc>
  <rcc rId="5532" sId="2" numFmtId="4">
    <oc r="I141">
      <v>621021.19999999995</v>
    </oc>
    <nc r="I141">
      <v>579651.6</v>
    </nc>
  </rcc>
  <rcc rId="5533" sId="2" numFmtId="4">
    <oc r="J141">
      <v>569158.6</v>
    </oc>
    <nc r="J141">
      <v>0</v>
    </nc>
  </rcc>
  <rcc rId="5534" sId="2" numFmtId="4">
    <oc r="K141">
      <v>575938.69999999995</v>
    </oc>
    <nc r="K141">
      <v>0</v>
    </nc>
  </rcc>
  <rcc rId="5535" sId="2" numFmtId="4">
    <oc r="L141">
      <v>577334.6</v>
    </oc>
    <nc r="L141">
      <v>0</v>
    </nc>
  </rcc>
  <rcc rId="5536" sId="2" numFmtId="4">
    <oc r="G143">
      <v>14000</v>
    </oc>
    <nc r="G143">
      <v>36000</v>
    </nc>
  </rcc>
  <rcc rId="5537" sId="2" numFmtId="4">
    <oc r="H143">
      <v>14000</v>
    </oc>
    <nc r="H143">
      <v>14275.49</v>
    </nc>
  </rcc>
  <rcc rId="5538" sId="2" numFmtId="4">
    <oc r="I143">
      <v>8610</v>
    </oc>
    <nc r="I143">
      <v>36000</v>
    </nc>
  </rcc>
  <rrc rId="5539" sId="2" ref="A143:XFD143"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fmt sheetId="2" sqref="C143" start="0" length="0">
    <dxf>
      <font>
        <b val="0"/>
        <sz val="10"/>
        <name val="Times New Roman"/>
        <scheme val="none"/>
      </font>
    </dxf>
  </rfmt>
  <rcc rId="5540" sId="2">
    <nc r="C143" t="inlineStr">
      <is>
        <t>956 2 02 45453 04 0000 151</t>
      </is>
    </nc>
  </rcc>
  <rfmt sheetId="2" sqref="D143" start="0" length="0">
    <dxf>
      <font>
        <b val="0"/>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cc rId="5541" sId="2" odxf="1" dxf="1">
    <nc r="D143" t="inlineStr">
      <is>
        <t>Межбюджетные трансферты, передаваемые бюджетам городских округов на создание виртуальных концертных залов</t>
      </is>
    </nc>
    <ndxf>
      <font>
        <sz val="10"/>
        <color auto="1"/>
        <name val="Times New Roman"/>
        <scheme val="none"/>
      </font>
      <numFmt numFmtId="0" formatCode="General"/>
      <alignment horizontal="general" vertical="top" readingOrder="0"/>
      <border outline="0">
        <left style="thin">
          <color indexed="64"/>
        </left>
        <right style="thin">
          <color indexed="64"/>
        </right>
        <top style="thin">
          <color indexed="64"/>
        </top>
        <bottom style="thin">
          <color indexed="64"/>
        </bottom>
      </border>
    </ndxf>
  </rcc>
  <rcc rId="5542" sId="2" odxf="1" dxf="1">
    <nc r="E143" t="inlineStr">
      <is>
        <t xml:space="preserve">Отдел культуры администрации муниципального образования городского округа "Инта" </t>
      </is>
    </nc>
    <odxf>
      <font>
        <b/>
        <sz val="10"/>
        <color auto="1"/>
        <name val="Times New Roman"/>
        <scheme val="none"/>
      </font>
      <alignment horizontal="general" readingOrder="0"/>
    </odxf>
    <ndxf>
      <font>
        <b val="0"/>
        <sz val="10"/>
        <color auto="1"/>
        <name val="Times New Roman"/>
        <scheme val="none"/>
      </font>
      <alignment horizontal="center" readingOrder="0"/>
    </ndxf>
  </rcc>
  <rcc rId="5543" sId="2" odxf="1" dxf="1" numFmtId="4">
    <nc r="G143">
      <v>980</v>
    </nc>
    <ndxf>
      <font>
        <b val="0"/>
        <sz val="10"/>
        <name val="Times New Roman"/>
        <scheme val="none"/>
      </font>
    </ndxf>
  </rcc>
  <rcc rId="5544" sId="2" odxf="1" dxf="1" numFmtId="4">
    <nc r="H143">
      <v>980</v>
    </nc>
    <ndxf>
      <font>
        <b val="0"/>
        <sz val="10"/>
        <name val="Times New Roman"/>
        <scheme val="none"/>
      </font>
      <fill>
        <patternFill patternType="none">
          <bgColor indexed="65"/>
        </patternFill>
      </fill>
    </ndxf>
  </rcc>
  <rcc rId="5545" sId="2" odxf="1" dxf="1" numFmtId="4">
    <nc r="I143">
      <v>980</v>
    </nc>
    <ndxf>
      <font>
        <b val="0"/>
        <sz val="10"/>
        <name val="Times New Roman"/>
        <scheme val="none"/>
      </font>
    </ndxf>
  </rcc>
  <rcc rId="5546" sId="2" odxf="1" dxf="1" numFmtId="4">
    <nc r="J143">
      <v>0</v>
    </nc>
    <ndxf>
      <font>
        <b val="0"/>
        <sz val="10"/>
        <name val="Times New Roman"/>
        <scheme val="none"/>
      </font>
    </ndxf>
  </rcc>
  <rcc rId="5547" sId="2" odxf="1" dxf="1" numFmtId="4">
    <nc r="K143">
      <v>0</v>
    </nc>
    <ndxf>
      <font>
        <b val="0"/>
        <sz val="10"/>
        <name val="Times New Roman"/>
        <scheme val="none"/>
      </font>
    </ndxf>
  </rcc>
  <rcc rId="5548" sId="2" odxf="1" dxf="1" numFmtId="4">
    <nc r="L143">
      <v>0</v>
    </nc>
    <ndxf>
      <font>
        <b val="0"/>
        <sz val="10"/>
        <name val="Times New Roman"/>
        <scheme val="none"/>
      </font>
    </ndxf>
  </rcc>
  <rcc rId="5549" sId="2">
    <oc r="G142">
      <f>G144</f>
    </oc>
    <nc r="G142">
      <f>G144+G143</f>
    </nc>
  </rcc>
  <rcc rId="5550" sId="2">
    <oc r="H142">
      <f>H144</f>
    </oc>
    <nc r="H142">
      <f>H144+H143</f>
    </nc>
  </rcc>
  <rcc rId="5551" sId="2">
    <oc r="I142">
      <f>I144</f>
    </oc>
    <nc r="I142">
      <f>I144+I143</f>
    </nc>
  </rcc>
  <rcc rId="5552" sId="2">
    <oc r="J142">
      <f>J144</f>
    </oc>
    <nc r="J142">
      <f>J144+J143</f>
    </nc>
  </rcc>
  <rcc rId="5553" sId="2">
    <oc r="K142">
      <f>K144</f>
    </oc>
    <nc r="K142">
      <f>K144+K143</f>
    </nc>
  </rcc>
  <rcc rId="5554" sId="2">
    <oc r="L142">
      <f>L144</f>
    </oc>
    <nc r="L142">
      <f>L144+L143</f>
    </nc>
  </rcc>
  <rcc rId="5555" sId="2">
    <oc r="E146" t="inlineStr">
      <is>
        <t xml:space="preserve">Отдел культуры администрации муниципального образования городского округа "Инта" </t>
      </is>
    </oc>
    <nc r="E146" t="inlineStr">
      <is>
        <t xml:space="preserve">Отдел культуры администрации муниципального образования городского округа "Инта"                    Отдел образования администрации муниципального образования городского округа "Инта"       </t>
      </is>
    </nc>
  </rcc>
  <rcc rId="5556" sId="2">
    <oc r="C146" t="inlineStr">
      <is>
        <t>956 2 07 04000 04 0000 180</t>
      </is>
    </oc>
    <nc r="C146" t="inlineStr">
      <is>
        <t>956 2 07 04020 04 0000 180</t>
      </is>
    </nc>
  </rcc>
  <rfmt sheetId="2" sqref="D146" start="0" length="0">
    <dxf>
      <font>
        <sz val="8"/>
        <color auto="1"/>
        <name val="Arial Narrow"/>
        <scheme val="none"/>
      </font>
      <numFmt numFmtId="30" formatCode="@"/>
      <alignment horizontal="left" vertical="center" readingOrder="0"/>
      <border outline="0">
        <left style="hair">
          <color indexed="64"/>
        </left>
        <right style="hair">
          <color indexed="64"/>
        </right>
        <top style="hair">
          <color indexed="64"/>
        </top>
        <bottom style="hair">
          <color indexed="64"/>
        </bottom>
      </border>
    </dxf>
  </rfmt>
  <rcc rId="5557" sId="2" odxf="1" dxf="1">
    <oc r="D146" t="inlineStr">
      <is>
        <t>Прочие безвозмездные поступления в бюджеты городских округов</t>
      </is>
    </oc>
    <nc r="D146" t="inlineStr">
      <is>
        <t>Поступления от денежных пожертвований, предоставляемых физическими лицами получателям средств бюджетов городских округов</t>
      </is>
    </nc>
    <ndxf>
      <font>
        <sz val="10"/>
        <color auto="1"/>
        <name val="Times New Roman"/>
        <scheme val="none"/>
      </font>
      <numFmt numFmtId="0" formatCode="General"/>
      <alignment horizontal="general" vertical="top" readingOrder="0"/>
      <border outline="0">
        <left style="thin">
          <color indexed="64"/>
        </left>
        <right style="thin">
          <color indexed="64"/>
        </right>
        <top style="thin">
          <color indexed="64"/>
        </top>
        <bottom style="thin">
          <color indexed="64"/>
        </bottom>
      </border>
    </ndxf>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Лист1!$C$1:$L$154</formula>
    <oldFormula>Лист1!$C$1:$L$154</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64" sId="2" numFmtId="4">
    <oc r="G146">
      <v>4.3</v>
    </oc>
    <nc r="G146">
      <v>18.600000000000001</v>
    </nc>
  </rcc>
  <rcc rId="5565" sId="2" numFmtId="4">
    <oc r="H146">
      <v>4.3</v>
    </oc>
    <nc r="H146">
      <v>18.600000000000001</v>
    </nc>
  </rcc>
  <rcc rId="5566" sId="2" numFmtId="4">
    <oc r="I146">
      <v>4.3</v>
    </oc>
    <nc r="I146">
      <v>18.600000000000001</v>
    </nc>
  </rcc>
  <rfmt sheetId="2" sqref="G144:K144">
    <dxf>
      <fill>
        <patternFill>
          <bgColor theme="0"/>
        </patternFill>
      </fill>
    </dxf>
  </rfmt>
  <rrc rId="5567" sId="2" ref="A147:XFD147" action="deleteRow">
    <undo index="9" exp="ref" v="1" dr="L147" r="L125" sId="2"/>
    <undo index="9" exp="ref" v="1" dr="K147" r="K125" sId="2"/>
    <undo index="9" exp="ref" v="1" dr="J147" r="J125" sId="2"/>
    <undo index="9" exp="ref" v="1" dr="I147" r="I125" sId="2"/>
    <undo index="9" exp="ref" v="1" dr="H147" r="H125" sId="2"/>
    <undo index="9" exp="ref" v="1" dr="G147" r="G125"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fmt sheetId="2" xfDxf="1" sqref="A147:XFD147" start="0" length="0">
      <dxf>
        <font>
          <sz val="10"/>
          <name val="Times New Roman"/>
          <scheme val="none"/>
        </font>
      </dxf>
    </rfmt>
    <rcc rId="0" sId="2" dxf="1">
      <nc r="C147" t="inlineStr">
        <is>
          <t>000 2 18 00000 00 0000 180</t>
        </is>
      </nc>
      <ndxf>
        <font>
          <b/>
          <sz val="10"/>
          <name val="Times New Roman"/>
          <scheme val="none"/>
        </font>
        <alignment vertical="top" readingOrder="0"/>
        <border outline="0">
          <left style="thin">
            <color indexed="64"/>
          </left>
          <right style="thin">
            <color indexed="64"/>
          </right>
          <top style="thin">
            <color indexed="64"/>
          </top>
          <bottom style="thin">
            <color indexed="64"/>
          </bottom>
        </border>
      </ndxf>
    </rcc>
    <rcc rId="0" sId="2" dxf="1">
      <nc r="D147" t="inlineStr">
        <is>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is>
      </nc>
      <ndxf>
        <font>
          <b/>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fmt sheetId="2" sqref="E147" start="0" length="0">
      <dxf>
        <font>
          <b/>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dxf>
    </rfmt>
    <rfmt sheetId="2" sqref="F147" start="0" length="0">
      <dxf>
        <font>
          <b/>
          <sz val="10"/>
          <name val="Times New Roman"/>
          <scheme val="none"/>
        </font>
        <border outline="0">
          <left style="thin">
            <color indexed="64"/>
          </left>
          <right style="thin">
            <color indexed="64"/>
          </right>
          <top style="thin">
            <color indexed="64"/>
          </top>
          <bottom style="thin">
            <color indexed="64"/>
          </bottom>
        </border>
      </dxf>
    </rfmt>
    <rcc rId="0" sId="2" dxf="1">
      <nc r="G147">
        <f>G148</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147">
        <f>H148</f>
      </nc>
      <ndxf>
        <font>
          <b/>
          <sz val="10"/>
          <name val="Times New Roman"/>
          <scheme val="none"/>
        </font>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I147">
        <f>I148</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147">
        <f>J148</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147">
        <f>K148</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147">
        <f>L148</f>
      </nc>
      <ndxf>
        <font>
          <b/>
          <sz val="10"/>
          <name val="Times New Roman"/>
          <scheme val="none"/>
        </font>
        <numFmt numFmtId="165" formatCode="#,##0.0"/>
        <alignment horizontal="center" vertical="top" readingOrder="0"/>
        <border outline="0">
          <left style="thin">
            <color indexed="64"/>
          </left>
          <right style="thin">
            <color indexed="64"/>
          </right>
          <top style="thin">
            <color indexed="64"/>
          </top>
          <bottom style="thin">
            <color indexed="64"/>
          </bottom>
        </border>
      </ndxf>
    </rcc>
  </rrc>
  <rrc rId="5568" sId="2" ref="A147:XFD147" action="delete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fmt sheetId="2" xfDxf="1" sqref="A147:XFD147" start="0" length="0">
      <dxf>
        <font>
          <sz val="10"/>
          <name val="Times New Roman"/>
          <scheme val="none"/>
        </font>
      </dxf>
    </rfmt>
    <rcc rId="0" sId="2" dxf="1">
      <nc r="C147" t="inlineStr">
        <is>
          <t>956 2 18 04010 04 0000 180</t>
        </is>
      </nc>
      <ndxf>
        <alignment vertical="top" readingOrder="0"/>
        <border outline="0">
          <left style="thin">
            <color indexed="64"/>
          </left>
          <right style="thin">
            <color indexed="64"/>
          </right>
          <top style="thin">
            <color indexed="64"/>
          </top>
          <bottom style="thin">
            <color indexed="64"/>
          </bottom>
        </border>
      </ndxf>
    </rcc>
    <rcc rId="0" sId="2" dxf="1">
      <nc r="D147" t="inlineStr">
        <is>
          <t>Доходы бюджетов городских округов от возврата бюджетными учреждениями остатков субсидий прошлых лет</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7" t="inlineStr">
        <is>
          <t xml:space="preserve">Отдел культуры администрации муниципального образования городского округа "Инта" </t>
        </is>
      </nc>
      <ndxf>
        <alignment horizontal="center" vertical="top" wrapText="1" readingOrder="0"/>
        <border outline="0">
          <left style="thin">
            <color indexed="64"/>
          </left>
          <right style="thin">
            <color indexed="64"/>
          </right>
          <top style="thin">
            <color indexed="64"/>
          </top>
          <bottom style="thin">
            <color indexed="64"/>
          </bottom>
        </border>
      </ndxf>
    </rcc>
    <rfmt sheetId="2" sqref="F147" start="0" length="0">
      <dxf>
        <border outline="0">
          <left style="thin">
            <color indexed="64"/>
          </left>
          <right style="thin">
            <color indexed="64"/>
          </right>
          <top style="thin">
            <color indexed="64"/>
          </top>
          <bottom style="thin">
            <color indexed="64"/>
          </bottom>
        </border>
      </dxf>
    </rfmt>
    <rcc rId="0" sId="2" dxf="1" numFmtId="4">
      <nc r="G147">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47">
        <v>11.49</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47">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47">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47">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47">
        <v>0</v>
      </nc>
      <ndxf>
        <numFmt numFmtId="165" formatCode="#,##0.0"/>
        <alignment horizontal="center" vertical="top" readingOrder="0"/>
        <border outline="0">
          <left style="thin">
            <color indexed="64"/>
          </left>
          <right style="thin">
            <color indexed="64"/>
          </right>
          <top style="thin">
            <color indexed="64"/>
          </top>
          <bottom style="thin">
            <color indexed="64"/>
          </bottom>
        </border>
      </ndxf>
    </rcc>
  </rrc>
  <rcc rId="5569" sId="2">
    <oc r="G125">
      <f>G127+G130+G137+G142+G145+#REF!+G147</f>
    </oc>
    <nc r="G125">
      <f>G127+G130+G137+G142+G145+G147</f>
    </nc>
  </rcc>
  <rcc rId="5570" sId="2">
    <oc r="H125">
      <f>H127+H130+H137+H142+H145+#REF!+H147</f>
    </oc>
    <nc r="H125">
      <f>H127+H130+H137+H142+H145+H147</f>
    </nc>
  </rcc>
  <rcc rId="5571" sId="2">
    <oc r="I125">
      <f>I127+I130+I137+I142+I145+#REF!+I147</f>
    </oc>
    <nc r="I125">
      <f>I127+I130+I137+I142+I145+I147</f>
    </nc>
  </rcc>
  <rcc rId="5572" sId="2">
    <oc r="J125">
      <f>J127+J130+J137+J142+J145+#REF!+J147</f>
    </oc>
    <nc r="J125">
      <f>J127+J130+J137+J142+J145+J147</f>
    </nc>
  </rcc>
  <rcc rId="5573" sId="2">
    <oc r="K125">
      <f>K127+K130+K137+K142+K145+#REF!+K147</f>
    </oc>
    <nc r="K125">
      <f>K127+K130+K137+K142+K145+K147</f>
    </nc>
  </rcc>
  <rcc rId="5574" sId="2">
    <oc r="L125">
      <f>L127+L130+L137+L142+L145+#REF!+L147</f>
    </oc>
    <nc r="L125">
      <f>L127+L130+L137+L142+L145+L147</f>
    </nc>
  </rcc>
  <rrc rId="5575" sId="2" ref="A149:XFD149" action="deleteRow">
    <undo index="5" exp="ref" v="1" dr="I149" r="I148" sId="2"/>
    <undo index="5" exp="ref" v="1" dr="H149" r="H148"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fmt sheetId="2" xfDxf="1" sqref="A149:XFD149" start="0" length="0">
      <dxf>
        <font>
          <sz val="10"/>
          <name val="Times New Roman"/>
          <scheme val="none"/>
        </font>
      </dxf>
    </rfmt>
    <rcc rId="0" sId="2" dxf="1">
      <nc r="C149" t="inlineStr">
        <is>
          <t>923 2 19 25027 04 0000 151</t>
        </is>
      </nc>
      <ndxf>
        <alignment vertical="top" readingOrder="0"/>
        <border outline="0">
          <left style="thin">
            <color indexed="64"/>
          </left>
          <right style="thin">
            <color indexed="64"/>
          </right>
          <top style="thin">
            <color indexed="64"/>
          </top>
          <bottom style="thin">
            <color indexed="64"/>
          </bottom>
        </border>
      </ndxf>
    </rcc>
    <rcc rId="0" sId="2" dxf="1">
      <nc r="D149" t="inlineStr">
        <is>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is>
      </nc>
      <ndxf>
        <font>
          <sz val="10"/>
          <color auto="1"/>
          <name val="Times New Roman"/>
          <scheme val="none"/>
        </font>
        <alignment vertical="top" wrapText="1" readingOrder="0"/>
        <border outline="0">
          <left style="thin">
            <color indexed="64"/>
          </left>
          <right style="thin">
            <color indexed="64"/>
          </right>
          <top style="thin">
            <color indexed="64"/>
          </top>
          <bottom style="thin">
            <color indexed="64"/>
          </bottom>
        </border>
      </ndxf>
    </rcc>
    <rcc rId="0" sId="2" dxf="1">
      <nc r="E149" t="inlineStr">
        <is>
          <t xml:space="preserve"> Администрация муниципального образования городского округа "Инта"</t>
        </is>
      </nc>
      <ndxf>
        <alignment horizontal="center" vertical="top" wrapText="1" readingOrder="0"/>
        <border outline="0">
          <left style="thin">
            <color indexed="64"/>
          </left>
          <right style="thin">
            <color indexed="64"/>
          </right>
          <top style="thin">
            <color indexed="64"/>
          </top>
          <bottom style="thin">
            <color indexed="64"/>
          </bottom>
        </border>
      </ndxf>
    </rcc>
    <rfmt sheetId="2" sqref="F149" start="0" length="0">
      <dxf>
        <border outline="0">
          <left style="thin">
            <color indexed="64"/>
          </left>
          <right style="thin">
            <color indexed="64"/>
          </right>
          <top style="thin">
            <color indexed="64"/>
          </top>
          <bottom style="thin">
            <color indexed="64"/>
          </bottom>
        </border>
      </dxf>
    </rfmt>
    <rcc rId="0" sId="2" dxf="1" numFmtId="4">
      <nc r="G14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149">
        <v>-22.5</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14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14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14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149">
        <v>0</v>
      </nc>
      <ndxf>
        <numFmt numFmtId="165" formatCode="#,##0.0"/>
        <alignment horizontal="center" vertical="top" readingOrder="0"/>
        <border outline="0">
          <left style="thin">
            <color indexed="64"/>
          </left>
          <right style="thin">
            <color indexed="64"/>
          </right>
          <top style="thin">
            <color indexed="64"/>
          </top>
          <bottom style="thin">
            <color indexed="64"/>
          </bottom>
        </border>
      </ndxf>
    </rcc>
  </rrc>
  <rcc rId="5576" sId="2" numFmtId="4">
    <oc r="H149">
      <v>-8</v>
    </oc>
    <nc r="H149">
      <v>-324.14</v>
    </nc>
  </rcc>
  <rcc rId="5577" sId="2" numFmtId="4">
    <oc r="H150">
      <v>-224.73</v>
    </oc>
    <nc r="H150">
      <v>-184.94</v>
    </nc>
  </rcc>
  <rcc rId="5578" sId="2">
    <oc r="E151" t="inlineStr">
      <is>
        <t xml:space="preserve"> Администрация муниципального образования городского округа "Инта"                                                                 Отдел образования администрации муниципального образования городского округа "Инта"</t>
      </is>
    </oc>
    <nc r="E151" t="inlineStr">
      <is>
        <t>Отдел образования администрации муниципального образования городского округа "Инта"</t>
      </is>
    </nc>
  </rcc>
  <rcc rId="5579" sId="2" numFmtId="4">
    <oc r="H151">
      <v>-259.3</v>
    </oc>
    <nc r="H151">
      <v>-54.88</v>
    </nc>
  </rcc>
  <rcc rId="5580" sId="2">
    <oc r="H148">
      <f>H150+H151+H149+#REF!</f>
    </oc>
    <nc r="H148">
      <f>H150+H151+H149</f>
    </nc>
  </rcc>
  <rcc rId="5581" sId="2">
    <oc r="I148">
      <f>I150+I151+I149+#REF!</f>
    </oc>
    <nc r="I148">
      <f>I150+I151+I149</f>
    </nc>
  </rcc>
  <rfmt sheetId="2" sqref="H145:H151">
    <dxf>
      <fill>
        <patternFill>
          <bgColor theme="0"/>
        </patternFill>
      </fill>
    </dxf>
  </rfmt>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Лист1!$C$1:$L$151</formula>
    <oldFormula>Лист1!$C$1:$L$151</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H125:H142">
    <dxf>
      <fill>
        <patternFill>
          <bgColor theme="0"/>
        </patternFill>
      </fill>
    </dxf>
  </rfmt>
  <rfmt sheetId="2" sqref="I138:I139">
    <dxf>
      <fill>
        <patternFill>
          <bgColor theme="0"/>
        </patternFill>
      </fill>
    </dxf>
  </rfmt>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88" sId="2" numFmtId="4">
    <oc r="I62">
      <v>372</v>
    </oc>
    <nc r="I62">
      <v>408</v>
    </nc>
  </rcc>
  <rcc rId="5589" sId="2" numFmtId="4">
    <oc r="I63">
      <v>170</v>
    </oc>
    <nc r="I63">
      <v>227</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Лист1!$C$1:$L$151</formula>
    <oldFormula>Лист1!$C$1:$L$151</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96" sId="2" numFmtId="4">
    <oc r="I70">
      <v>15</v>
    </oc>
    <nc r="I70">
      <v>16</v>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97" sId="2" numFmtId="4">
    <oc r="J135">
      <v>0</v>
    </oc>
    <nc r="J135">
      <v>6690.4</v>
    </nc>
  </rcc>
  <rcc rId="5598" sId="2" numFmtId="4">
    <oc r="K135">
      <v>0</v>
    </oc>
    <nc r="K135">
      <v>6690.4</v>
    </nc>
  </rcc>
  <rcc rId="5599" sId="2" numFmtId="4">
    <oc r="L135">
      <v>0</v>
    </oc>
    <nc r="L135">
      <v>6690.4</v>
    </nc>
  </rcc>
  <rcc rId="5600" sId="2" numFmtId="4">
    <oc r="J136">
      <v>0</v>
    </oc>
    <nc r="J136">
      <v>302377.40000000002</v>
    </nc>
  </rcc>
  <rcc rId="5601" sId="2" numFmtId="4">
    <oc r="K136">
      <v>0</v>
    </oc>
    <nc r="K136">
      <v>249394.4</v>
    </nc>
  </rcc>
  <rcc rId="5602" sId="2" numFmtId="4">
    <oc r="L136">
      <v>0</v>
    </oc>
    <nc r="L136">
      <v>257951.3</v>
    </nc>
  </rcc>
  <rcc rId="5603" sId="2" numFmtId="4">
    <oc r="J141">
      <v>0</v>
    </oc>
    <nc r="J141">
      <v>593336.19999999995</v>
    </nc>
  </rcc>
  <rcc rId="5604" sId="2" numFmtId="4">
    <oc r="K141">
      <v>0</v>
    </oc>
    <nc r="K141">
      <v>610099.5</v>
    </nc>
  </rcc>
  <rcc rId="5605" sId="2" numFmtId="4">
    <oc r="L141">
      <v>0</v>
    </oc>
    <nc r="L141">
      <v>634098.1</v>
    </nc>
  </rcc>
  <rcc rId="5606" sId="2" numFmtId="4">
    <oc r="J139">
      <v>0</v>
    </oc>
    <nc r="J139">
      <v>14063.1</v>
    </nc>
  </rcc>
  <rcc rId="5607" sId="2" numFmtId="4">
    <oc r="K139">
      <v>0</v>
    </oc>
    <nc r="K139">
      <v>14129.8</v>
    </nc>
  </rcc>
  <rcc rId="5608" sId="2" numFmtId="4">
    <oc r="L139">
      <v>0</v>
    </oc>
    <nc r="L139">
      <v>14753.7</v>
    </nc>
  </rcc>
  <rcc rId="5609" sId="2" numFmtId="4">
    <oc r="J140">
      <v>0</v>
    </oc>
    <nc r="J140">
      <v>47.5</v>
    </nc>
  </rcc>
  <rcc rId="5610" sId="2" numFmtId="4">
    <oc r="K140">
      <v>0</v>
    </oc>
    <nc r="K140">
      <v>50.8</v>
    </nc>
  </rcc>
  <rcc rId="5611" sId="2" numFmtId="4">
    <oc r="L140">
      <v>0</v>
    </oc>
    <nc r="L140">
      <v>284.89999999999998</v>
    </nc>
  </rcc>
  <rrc rId="5612" sId="2" ref="A141:XFD141" action="insertRow">
    <undo index="2" exp="area" ref3D="1" dr="$F$1:$F$1048576" dn="Z_5BFBE340_7A77_4A81_BD8D_F4A5E4682C7D_.wvu.Cols" sId="2"/>
    <undo index="1" exp="area" ref3D="1" dr="$A$1:$B$1048576" dn="Z_5BFBE340_7A77_4A81_BD8D_F4A5E4682C7D_.wvu.Cols" sId="2"/>
    <undo index="2" exp="area" ref3D="1" dr="$F$1:$F$1048576" dn="Z_59B1F92E_3080_4B3C_AB43_7CBA0A8FFB6D_.wvu.Cols" sId="2"/>
    <undo index="1" exp="area" ref3D="1" dr="$A$1:$B$1048576" dn="Z_59B1F92E_3080_4B3C_AB43_7CBA0A8FFB6D_.wvu.Cols"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rrc>
  <rcc rId="5613" sId="2">
    <nc r="C141" t="inlineStr">
      <is>
        <t>923 2 02 35469 04 0000 151</t>
      </is>
    </nc>
  </rcc>
  <rcc rId="5614" sId="2">
    <nc r="E141" t="inlineStr">
      <is>
        <t xml:space="preserve"> Администрация муниципального образования городского округа "Инта"</t>
      </is>
    </nc>
  </rcc>
  <rcc rId="5615" sId="2" numFmtId="4">
    <nc r="G141">
      <v>0</v>
    </nc>
  </rcc>
  <rcc rId="5616" sId="2" numFmtId="4">
    <nc r="H141">
      <v>0</v>
    </nc>
  </rcc>
  <rcc rId="5617" sId="2" numFmtId="4">
    <nc r="I141">
      <v>0</v>
    </nc>
  </rcc>
  <rcc rId="5618" sId="2" numFmtId="4">
    <nc r="J141">
      <v>555.79999999999995</v>
    </nc>
  </rcc>
  <rcc rId="5619" sId="2" numFmtId="4">
    <nc r="K141">
      <v>0</v>
    </nc>
  </rcc>
  <rcc rId="5620" sId="2" numFmtId="4">
    <nc r="L141">
      <v>0</v>
    </nc>
  </rcc>
  <rcc rId="5621" sId="2" numFmtId="4">
    <oc r="J138">
      <v>0</v>
    </oc>
    <nc r="J138">
      <v>10241.200000000001</v>
    </nc>
  </rcc>
  <rcc rId="5622" sId="2" numFmtId="4">
    <oc r="K138">
      <v>0</v>
    </oc>
    <nc r="K138">
      <v>10384.799999999999</v>
    </nc>
  </rcc>
  <rcc rId="5623" sId="2" numFmtId="4">
    <oc r="L138">
      <v>0</v>
    </oc>
    <nc r="L138">
      <v>10661.4</v>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24" sId="2" numFmtId="4">
    <oc r="I29">
      <v>20</v>
    </oc>
    <nc r="I29">
      <v>28</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25" sId="2" numFmtId="4">
    <oc r="I138">
      <v>6420.3</v>
    </oc>
    <nc r="I138">
      <v>6008.37</v>
    </nc>
  </rcc>
  <rcc rId="5626" sId="2" numFmtId="4">
    <oc r="I136">
      <v>197112.45</v>
    </oc>
    <nc r="I136">
      <v>187915.33</v>
    </nc>
  </rcc>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Лист1!$C$1:$L$152</formula>
    <oldFormula>Лист1!$C$1:$L$152</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26" sId="2" numFmtId="4">
    <oc r="G11">
      <v>129390</v>
    </oc>
    <nc r="G11">
      <v>134015</v>
    </nc>
  </rcc>
  <rcc rId="5027" sId="2" numFmtId="4">
    <oc r="I11">
      <v>128458</v>
    </oc>
    <nc r="I11">
      <v>134015</v>
    </nc>
  </rcc>
  <rcc rId="5028" sId="2" numFmtId="4">
    <oc r="J11">
      <v>115780</v>
    </oc>
    <nc r="J11">
      <v>117500</v>
    </nc>
  </rcc>
  <rcc rId="5029" sId="2" numFmtId="4">
    <oc r="K11">
      <v>115770</v>
    </oc>
    <nc r="K11">
      <v>119220</v>
    </nc>
  </rcc>
  <rcc rId="5030" sId="2" numFmtId="4">
    <oc r="L11">
      <v>116620</v>
    </oc>
    <nc r="L11">
      <v>121300</v>
    </nc>
  </rcc>
  <rfmt sheetId="2" sqref="H4:H150">
    <dxf>
      <fill>
        <patternFill patternType="solid">
          <bgColor rgb="FFFFFF00"/>
        </patternFill>
      </fill>
    </dxf>
  </rfmt>
  <rcc rId="5031" sId="2" numFmtId="4">
    <oc r="G12">
      <v>310</v>
    </oc>
    <nc r="G12">
      <v>279</v>
    </nc>
  </rcc>
  <rcc rId="5032" sId="2" numFmtId="4">
    <oc r="I12">
      <v>393</v>
    </oc>
    <nc r="I12">
      <v>279</v>
    </nc>
  </rcc>
  <rcc rId="5033" sId="2" numFmtId="4">
    <oc r="J12">
      <v>360</v>
    </oc>
    <nc r="J12">
      <v>290</v>
    </nc>
  </rcc>
  <rcc rId="5034" sId="2" numFmtId="4">
    <oc r="K12">
      <v>360</v>
    </oc>
    <nc r="K12">
      <v>290</v>
    </nc>
  </rcc>
  <rcc rId="5035" sId="2" numFmtId="4">
    <oc r="L12">
      <v>360</v>
    </oc>
    <nc r="L12">
      <v>290</v>
    </nc>
  </rcc>
  <rcc rId="5036" sId="2" numFmtId="4">
    <oc r="G13">
      <v>300</v>
    </oc>
    <nc r="G13">
      <v>306</v>
    </nc>
  </rcc>
  <rcc rId="5037" sId="2" numFmtId="4">
    <oc r="I13">
      <v>207</v>
    </oc>
    <nc r="I13">
      <v>306</v>
    </nc>
  </rcc>
  <rcc rId="5038" sId="2" numFmtId="4">
    <oc r="J13">
      <v>160</v>
    </oc>
    <nc r="J13">
      <v>310</v>
    </nc>
  </rcc>
  <rcc rId="5039" sId="2" numFmtId="4">
    <oc r="K13">
      <v>160</v>
    </oc>
    <nc r="K13">
      <v>310</v>
    </nc>
  </rcc>
  <rcc rId="5040" sId="2" numFmtId="4">
    <oc r="L13">
      <v>160</v>
    </oc>
    <nc r="L13">
      <v>310</v>
    </nc>
  </rcc>
  <rcc rId="5041" sId="2" numFmtId="4">
    <oc r="G16">
      <v>1680</v>
    </oc>
    <nc r="G16">
      <v>2219</v>
    </nc>
  </rcc>
  <rcc rId="5042" sId="2" numFmtId="4">
    <oc r="I16">
      <v>1680</v>
    </oc>
    <nc r="I16">
      <v>2219</v>
    </nc>
  </rcc>
  <rcc rId="5043" sId="2" numFmtId="4">
    <oc r="J16">
      <v>1900</v>
    </oc>
    <nc r="J16">
      <v>2325</v>
    </nc>
  </rcc>
  <rcc rId="5044" sId="2" numFmtId="4">
    <oc r="K16">
      <v>1990</v>
    </oc>
    <nc r="K16">
      <v>2461</v>
    </nc>
  </rcc>
  <rcc rId="5045" sId="2" numFmtId="4">
    <oc r="L16">
      <v>1990</v>
    </oc>
    <nc r="L16">
      <v>2461</v>
    </nc>
  </rcc>
  <rcc rId="5046" sId="2" numFmtId="4">
    <oc r="G17">
      <v>20</v>
    </oc>
    <nc r="G17">
      <v>15</v>
    </nc>
  </rcc>
  <rcc rId="5047" sId="2" numFmtId="4">
    <oc r="I17">
      <v>20</v>
    </oc>
    <nc r="I17">
      <v>15</v>
    </nc>
  </rcc>
  <rcc rId="5048" sId="2" numFmtId="4">
    <oc r="J17">
      <v>20</v>
    </oc>
    <nc r="J17">
      <v>15</v>
    </nc>
  </rcc>
  <rcc rId="5049" sId="2" numFmtId="4">
    <oc r="K17">
      <v>14</v>
    </oc>
    <nc r="K17">
      <v>15</v>
    </nc>
  </rcc>
  <rcc rId="5050" sId="2" numFmtId="4">
    <oc r="L17">
      <v>14</v>
    </oc>
    <nc r="L17">
      <v>15</v>
    </nc>
  </rcc>
  <rcc rId="5051" sId="2" numFmtId="4">
    <oc r="G18">
      <v>3060</v>
    </oc>
    <nc r="G18">
      <v>4279</v>
    </nc>
  </rcc>
  <rcc rId="5052" sId="2" numFmtId="4">
    <oc r="I18">
      <v>3060</v>
    </oc>
    <nc r="I18">
      <v>4279</v>
    </nc>
  </rcc>
  <rcc rId="5053" sId="2" numFmtId="4">
    <oc r="J18">
      <v>3440</v>
    </oc>
    <nc r="J18">
      <v>4492</v>
    </nc>
  </rcc>
  <rcc rId="5054" sId="2" numFmtId="4">
    <oc r="K18">
      <v>3540</v>
    </oc>
    <nc r="K18">
      <v>4769</v>
    </nc>
  </rcc>
  <rcc rId="5055" sId="2" numFmtId="4">
    <oc r="L18">
      <v>3540</v>
    </oc>
    <nc r="L18">
      <v>4769</v>
    </nc>
  </rcc>
  <rcc rId="5056" sId="2" numFmtId="4">
    <oc r="G19">
      <v>-260</v>
    </oc>
    <nc r="G19">
      <v>-413</v>
    </nc>
  </rcc>
  <rcc rId="5057" sId="2" numFmtId="4">
    <oc r="I19">
      <v>-260</v>
    </oc>
    <nc r="I19">
      <v>-413</v>
    </nc>
  </rcc>
  <rcc rId="5058" sId="2" numFmtId="4">
    <oc r="J19">
      <v>-260</v>
    </oc>
    <nc r="J19">
      <v>-432</v>
    </nc>
  </rcc>
  <rcc rId="5059" sId="2" numFmtId="4">
    <oc r="K19">
      <v>-344</v>
    </oc>
    <nc r="K19">
      <v>-445</v>
    </nc>
  </rcc>
  <rcc rId="5060" sId="2" numFmtId="4">
    <oc r="L19">
      <v>-344</v>
    </oc>
    <nc r="L19">
      <v>-445</v>
    </nc>
  </rcc>
  <rcc rId="5061" sId="2" numFmtId="4">
    <oc r="G23">
      <v>13550</v>
    </oc>
    <nc r="G23">
      <v>15399</v>
    </nc>
  </rcc>
  <rcc rId="5062" sId="2" numFmtId="4">
    <oc r="I23">
      <v>14447</v>
    </oc>
    <nc r="I23">
      <v>15399</v>
    </nc>
  </rcc>
  <rcc rId="5063" sId="2" numFmtId="4">
    <oc r="J23">
      <v>14640</v>
    </oc>
    <nc r="J23">
      <v>15550</v>
    </nc>
  </rcc>
  <rcc rId="5064" sId="2" numFmtId="4">
    <oc r="K23">
      <v>14860</v>
    </oc>
    <nc r="K23">
      <v>15860</v>
    </nc>
  </rcc>
  <rcc rId="5065" sId="2" numFmtId="4">
    <oc r="L23">
      <v>15160</v>
    </oc>
    <nc r="L23">
      <v>16180</v>
    </nc>
  </rcc>
  <rcc rId="5066" sId="2" numFmtId="4">
    <oc r="G25">
      <v>7450</v>
    </oc>
    <nc r="G25">
      <v>4181</v>
    </nc>
  </rcc>
  <rcc rId="5067" sId="2" numFmtId="4">
    <oc r="I25">
      <v>6175</v>
    </oc>
    <nc r="I25">
      <v>4181</v>
    </nc>
  </rcc>
  <rcc rId="5068" sId="2" numFmtId="4">
    <oc r="J25">
      <v>6360</v>
    </oc>
    <nc r="J25">
      <v>4250</v>
    </nc>
  </rcc>
  <rcc rId="5069" sId="2" numFmtId="4">
    <oc r="K25">
      <v>6540</v>
    </oc>
    <nc r="K25">
      <v>4330</v>
    </nc>
  </rcc>
  <rcc rId="5070" sId="2" numFmtId="4">
    <oc r="L25">
      <v>6740</v>
    </oc>
    <nc r="L25">
      <v>4410</v>
    </nc>
  </rcc>
  <rcc rId="5071" sId="2" numFmtId="4">
    <oc r="G27">
      <v>25000</v>
    </oc>
    <nc r="G27">
      <v>22700</v>
    </nc>
  </rcc>
  <rcc rId="5072" sId="2" numFmtId="4">
    <oc r="I27">
      <v>24767</v>
    </oc>
    <nc r="I27">
      <v>22700</v>
    </nc>
  </rcc>
  <rcc rId="5073" sId="2" numFmtId="4">
    <oc r="J27">
      <v>24500</v>
    </oc>
    <nc r="J27">
      <v>21600</v>
    </nc>
  </rcc>
  <rcc rId="5074" sId="2" numFmtId="4">
    <oc r="K27">
      <v>24520</v>
    </oc>
    <nc r="K27">
      <v>21610</v>
    </nc>
  </rcc>
  <rcc rId="5075" sId="2" numFmtId="4">
    <oc r="L27">
      <v>24520</v>
    </oc>
    <nc r="L27">
      <v>21630</v>
    </nc>
  </rcc>
  <rcc rId="5076" sId="2" numFmtId="4">
    <oc r="G30">
      <v>100</v>
    </oc>
    <nc r="G30">
      <v>20</v>
    </nc>
  </rcc>
  <rcc rId="5077" sId="2" numFmtId="4">
    <oc r="I30">
      <v>64</v>
    </oc>
    <nc r="I30">
      <v>20</v>
    </nc>
  </rcc>
  <rcc rId="5078" sId="2" numFmtId="4">
    <oc r="J30">
      <v>50</v>
    </oc>
    <nc r="J30">
      <v>25</v>
    </nc>
  </rcc>
  <rcc rId="5079" sId="2" numFmtId="4">
    <oc r="K30">
      <v>50</v>
    </oc>
    <nc r="K30">
      <v>30</v>
    </nc>
  </rcc>
  <rcc rId="5080" sId="2" numFmtId="4">
    <oc r="L30">
      <v>50</v>
    </oc>
    <nc r="L30">
      <v>30</v>
    </nc>
  </rcc>
  <rcc rId="5081" sId="2" numFmtId="4">
    <oc r="G32">
      <v>1400</v>
    </oc>
    <nc r="G32">
      <v>1298</v>
    </nc>
  </rcc>
  <rcc rId="5082" sId="2" numFmtId="4">
    <oc r="I32">
      <v>1400</v>
    </oc>
    <nc r="I32">
      <v>1298</v>
    </nc>
  </rcc>
  <rcc rId="5083" sId="2" numFmtId="4">
    <oc r="J32">
      <v>1400</v>
    </oc>
    <nc r="J32">
      <v>1300</v>
    </nc>
  </rcc>
  <rcc rId="5084" sId="2" numFmtId="4">
    <oc r="K32">
      <v>1450</v>
    </oc>
    <nc r="K32">
      <v>1310</v>
    </nc>
  </rcc>
  <rcc rId="5085" sId="2" numFmtId="4">
    <oc r="L32">
      <v>1500</v>
    </oc>
    <nc r="L32">
      <v>1320</v>
    </nc>
  </rcc>
  <rcc rId="5086" sId="2" numFmtId="4">
    <oc r="G35">
      <v>5200</v>
    </oc>
    <nc r="G35">
      <v>5600</v>
    </nc>
  </rcc>
  <rcc rId="5087" sId="2" numFmtId="4">
    <oc r="I35">
      <v>5171</v>
    </oc>
    <nc r="I35">
      <v>5600</v>
    </nc>
  </rcc>
  <rcc rId="5088" sId="2" numFmtId="4">
    <oc r="J35">
      <v>6000</v>
    </oc>
    <nc r="J35">
      <v>6090</v>
    </nc>
  </rcc>
  <rcc rId="5089" sId="2" numFmtId="4">
    <oc r="K35">
      <v>7000</v>
    </oc>
    <nc r="K35">
      <v>6150</v>
    </nc>
  </rcc>
  <rcc rId="5090" sId="2" numFmtId="4">
    <oc r="L35">
      <v>7000</v>
    </oc>
    <nc r="L35">
      <v>6640</v>
    </nc>
  </rcc>
  <rcc rId="5091" sId="2" numFmtId="4">
    <oc r="G38">
      <v>2000</v>
    </oc>
    <nc r="G38">
      <v>2200</v>
    </nc>
  </rcc>
  <rcc rId="5092" sId="2" numFmtId="4">
    <oc r="I38">
      <v>2032</v>
    </oc>
    <nc r="I38">
      <v>2200</v>
    </nc>
  </rcc>
  <rcc rId="5093" sId="2" numFmtId="4">
    <oc r="J38">
      <v>2200</v>
    </oc>
    <nc r="J38">
      <v>2180</v>
    </nc>
  </rcc>
  <rcc rId="5094" sId="2" numFmtId="4">
    <oc r="K38">
      <v>2200</v>
    </oc>
    <nc r="K38">
      <v>2180</v>
    </nc>
  </rcc>
  <rcc rId="5095" sId="2" numFmtId="4">
    <oc r="L38">
      <v>2200</v>
    </oc>
    <nc r="L38">
      <v>2180</v>
    </nc>
  </rcc>
  <rcc rId="5096" sId="2" numFmtId="4">
    <oc r="I40">
      <v>750</v>
    </oc>
    <nc r="I40">
      <v>800</v>
    </nc>
  </rcc>
  <rcc rId="5097" sId="2" numFmtId="4">
    <oc r="J40">
      <v>800</v>
    </oc>
    <nc r="J40">
      <v>810</v>
    </nc>
  </rcc>
  <rcc rId="5098" sId="2" numFmtId="4">
    <oc r="K40">
      <v>800</v>
    </oc>
    <nc r="K40">
      <v>810</v>
    </nc>
  </rcc>
  <rcc rId="5099" sId="2" numFmtId="4">
    <oc r="L40">
      <v>800</v>
    </oc>
    <nc r="L40">
      <v>820</v>
    </nc>
  </rcc>
  <rcc rId="5100" sId="2" numFmtId="4">
    <oc r="G43">
      <v>5000</v>
    </oc>
    <nc r="G43">
      <v>6200</v>
    </nc>
  </rcc>
  <rcc rId="5101" sId="2" numFmtId="4">
    <oc r="I43">
      <v>5000</v>
    </oc>
    <nc r="I43">
      <v>6200</v>
    </nc>
  </rcc>
  <rcc rId="5102" sId="2" numFmtId="4">
    <oc r="J43">
      <v>5000</v>
    </oc>
    <nc r="J43">
      <v>6300</v>
    </nc>
  </rcc>
  <rcc rId="5103" sId="2" numFmtId="4">
    <oc r="K43">
      <v>5000</v>
    </oc>
    <nc r="K43">
      <v>6400</v>
    </nc>
  </rcc>
  <rcc rId="5104" sId="2" numFmtId="4">
    <oc r="L43">
      <v>5000</v>
    </oc>
    <nc r="L43">
      <v>6500</v>
    </nc>
  </rcc>
  <rcc rId="5105" sId="2" numFmtId="4">
    <oc r="G46">
      <v>50</v>
    </oc>
    <nc r="G46">
      <v>40</v>
    </nc>
  </rcc>
  <rcc rId="5106" sId="2" numFmtId="4">
    <oc r="I46">
      <v>50</v>
    </oc>
    <nc r="I46">
      <v>40</v>
    </nc>
  </rcc>
  <rcc rId="5107" sId="2" numFmtId="4">
    <oc r="J46">
      <v>50</v>
    </oc>
    <nc r="J46">
      <v>40</v>
    </nc>
  </rcc>
  <rcc rId="5108" sId="2" numFmtId="4">
    <oc r="K46">
      <v>50</v>
    </oc>
    <nc r="K46">
      <v>40</v>
    </nc>
  </rcc>
  <rcc rId="5109" sId="2" numFmtId="4">
    <oc r="L46">
      <v>50</v>
    </oc>
    <nc r="L46">
      <v>30</v>
    </nc>
  </rcc>
  <rcc rId="5110" sId="2" numFmtId="4">
    <oc r="G49">
      <v>270</v>
    </oc>
    <nc r="G49">
      <v>240</v>
    </nc>
  </rcc>
  <rcc rId="5111" sId="2" numFmtId="4">
    <oc r="I49">
      <v>270</v>
    </oc>
    <nc r="I49">
      <v>240</v>
    </nc>
  </rcc>
  <rcc rId="5112" sId="2" numFmtId="4">
    <oc r="J49">
      <v>320</v>
    </oc>
    <nc r="J49">
      <v>280</v>
    </nc>
  </rcc>
  <rcc rId="5113" sId="2" numFmtId="4">
    <oc r="K49">
      <v>320</v>
    </oc>
    <nc r="K49">
      <v>280</v>
    </nc>
  </rcc>
  <rcc rId="5114" sId="2" numFmtId="4">
    <oc r="L49">
      <v>320</v>
    </oc>
    <nc r="L49">
      <v>280</v>
    </nc>
  </rcc>
  <rcc rId="5115" sId="2" numFmtId="4">
    <oc r="G51">
      <v>5900</v>
    </oc>
    <nc r="G51">
      <v>6000</v>
    </nc>
  </rcc>
  <rcc rId="5116" sId="2" numFmtId="4">
    <oc r="I51">
      <v>5900</v>
    </oc>
    <nc r="I51">
      <v>6000</v>
    </nc>
  </rcc>
  <rcc rId="5117" sId="2" numFmtId="4">
    <oc r="J51">
      <v>6000</v>
    </oc>
    <nc r="J51">
      <v>6100</v>
    </nc>
  </rcc>
  <rcc rId="5118" sId="2" numFmtId="4">
    <oc r="K51">
      <v>6200</v>
    </oc>
    <nc r="K51">
      <v>6300</v>
    </nc>
  </rcc>
  <rcc rId="5119" sId="2" numFmtId="4">
    <oc r="L51">
      <v>6400</v>
    </oc>
    <nc r="L51">
      <v>6500</v>
    </nc>
  </rcc>
  <rfmt sheetId="2" sqref="G52" start="0" length="0">
    <dxf>
      <font>
        <i val="0"/>
        <sz val="10"/>
        <name val="Times New Roman"/>
        <scheme val="none"/>
      </font>
    </dxf>
  </rfmt>
  <rfmt sheetId="2" sqref="H52" start="0" length="0">
    <dxf>
      <font>
        <i val="0"/>
        <sz val="10"/>
        <name val="Times New Roman"/>
        <scheme val="none"/>
      </font>
      <fill>
        <patternFill patternType="none">
          <bgColor indexed="65"/>
        </patternFill>
      </fill>
    </dxf>
  </rfmt>
  <rfmt sheetId="2" sqref="I52" start="0" length="0">
    <dxf>
      <font>
        <i val="0"/>
        <sz val="10"/>
        <name val="Times New Roman"/>
        <scheme val="none"/>
      </font>
    </dxf>
  </rfmt>
  <rfmt sheetId="2" sqref="J52" start="0" length="0">
    <dxf>
      <font>
        <i val="0"/>
        <sz val="10"/>
        <name val="Times New Roman"/>
        <scheme val="none"/>
      </font>
    </dxf>
  </rfmt>
  <rfmt sheetId="2" sqref="K52" start="0" length="0">
    <dxf>
      <font>
        <i val="0"/>
        <sz val="10"/>
        <name val="Times New Roman"/>
        <scheme val="none"/>
      </font>
    </dxf>
  </rfmt>
  <rfmt sheetId="2" sqref="L52" start="0" length="0">
    <dxf>
      <font>
        <i val="0"/>
        <sz val="10"/>
        <name val="Times New Roman"/>
        <scheme val="none"/>
      </font>
    </dxf>
  </rfmt>
  <rfmt sheetId="2" sqref="H52">
    <dxf>
      <fill>
        <patternFill patternType="solid">
          <bgColor rgb="FFFFFF00"/>
        </patternFill>
      </fill>
    </dxf>
  </rfmt>
  <rfmt sheetId="2" sqref="G50" start="0" length="2147483647">
    <dxf>
      <font>
        <i/>
      </font>
    </dxf>
  </rfmt>
  <rfmt sheetId="2" sqref="H50" start="0" length="2147483647">
    <dxf>
      <font>
        <i/>
      </font>
    </dxf>
  </rfmt>
  <rcc rId="5120" sId="2" odxf="1" dxf="1">
    <oc r="I50">
      <f>I51+I52</f>
    </oc>
    <nc r="I50">
      <f>I51+I52</f>
    </nc>
    <odxf>
      <font>
        <i val="0"/>
        <sz val="10"/>
        <name val="Times New Roman"/>
        <scheme val="none"/>
      </font>
    </odxf>
    <ndxf>
      <font>
        <i/>
        <sz val="10"/>
        <name val="Times New Roman"/>
        <scheme val="none"/>
      </font>
    </ndxf>
  </rcc>
  <rcc rId="5121" sId="2" odxf="1" dxf="1">
    <oc r="J50">
      <f>J51+J52</f>
    </oc>
    <nc r="J50">
      <f>J51+J52</f>
    </nc>
    <odxf>
      <font>
        <i val="0"/>
        <sz val="10"/>
        <name val="Times New Roman"/>
        <scheme val="none"/>
      </font>
    </odxf>
    <ndxf>
      <font>
        <i/>
        <sz val="10"/>
        <name val="Times New Roman"/>
        <scheme val="none"/>
      </font>
    </ndxf>
  </rcc>
  <rcc rId="5122" sId="2" odxf="1" dxf="1">
    <oc r="K50">
      <f>K51+K52</f>
    </oc>
    <nc r="K50">
      <f>K51+K52</f>
    </nc>
    <odxf>
      <font>
        <i val="0"/>
        <sz val="10"/>
        <name val="Times New Roman"/>
        <scheme val="none"/>
      </font>
    </odxf>
    <ndxf>
      <font>
        <i/>
        <sz val="10"/>
        <name val="Times New Roman"/>
        <scheme val="none"/>
      </font>
    </ndxf>
  </rcc>
  <rcc rId="5123" sId="2" odxf="1" dxf="1">
    <oc r="L50">
      <f>L51+L52</f>
    </oc>
    <nc r="L50">
      <f>L51+L52</f>
    </nc>
    <odxf>
      <font>
        <i val="0"/>
        <sz val="10"/>
        <name val="Times New Roman"/>
        <scheme val="none"/>
      </font>
    </odxf>
    <ndxf>
      <font>
        <i/>
        <sz val="10"/>
        <name val="Times New Roman"/>
        <scheme val="none"/>
      </font>
    </ndxf>
  </rcc>
  <rcc rId="5124" sId="2" numFmtId="4">
    <oc r="G52">
      <v>132</v>
    </oc>
    <nc r="G52">
      <v>134</v>
    </nc>
  </rcc>
  <rcc rId="5125" sId="2" numFmtId="4">
    <oc r="I52">
      <v>132</v>
    </oc>
    <nc r="I52">
      <v>134</v>
    </nc>
  </rcc>
  <rcc rId="5126" sId="2" numFmtId="4">
    <oc r="J52">
      <v>134</v>
    </oc>
    <nc r="J52">
      <v>138</v>
    </nc>
  </rcc>
  <rcc rId="5127" sId="2" numFmtId="4">
    <oc r="K52">
      <v>137</v>
    </oc>
    <nc r="K52">
      <v>141</v>
    </nc>
  </rcc>
  <rcc rId="5128" sId="2" numFmtId="4">
    <oc r="L52">
      <v>140</v>
    </oc>
    <nc r="L52">
      <v>144</v>
    </nc>
  </rcc>
  <rcc rId="5129" sId="2" numFmtId="4">
    <oc r="G54">
      <v>23100</v>
    </oc>
    <nc r="G54">
      <v>22000</v>
    </nc>
  </rcc>
  <rcc rId="5130" sId="2" numFmtId="4">
    <oc r="I54">
      <v>23100</v>
    </oc>
    <nc r="I54">
      <v>22000</v>
    </nc>
  </rcc>
  <rcc rId="5131" sId="2" numFmtId="4">
    <oc r="J54">
      <v>22000</v>
    </oc>
    <nc r="J54">
      <v>21000</v>
    </nc>
  </rcc>
  <rcc rId="5132" sId="2" numFmtId="4">
    <oc r="K54">
      <v>22000</v>
    </oc>
    <nc r="K54">
      <v>20000</v>
    </nc>
  </rcc>
  <rcc rId="5133" sId="2" numFmtId="4">
    <oc r="L54">
      <v>22000</v>
    </oc>
    <nc r="L54">
      <v>19000</v>
    </nc>
  </rcc>
  <rcc rId="5134" sId="2" numFmtId="4">
    <oc r="G57">
      <v>300</v>
    </oc>
    <nc r="G57">
      <v>55</v>
    </nc>
  </rcc>
  <rcc rId="5135" sId="2" numFmtId="4">
    <oc r="I57">
      <v>300</v>
    </oc>
    <nc r="I57">
      <v>55</v>
    </nc>
  </rcc>
  <rcc rId="5136" sId="2" numFmtId="4">
    <oc r="J57">
      <v>550</v>
    </oc>
    <nc r="J57">
      <v>100</v>
    </nc>
  </rcc>
  <rcc rId="5137" sId="2" numFmtId="4">
    <oc r="K57">
      <v>550</v>
    </oc>
    <nc r="K57">
      <v>90</v>
    </nc>
  </rcc>
  <rcc rId="5138" sId="2" numFmtId="4">
    <oc r="L57">
      <v>550</v>
    </oc>
    <nc r="L57">
      <v>80</v>
    </nc>
  </rcc>
  <rcc rId="5139" sId="2" numFmtId="4">
    <oc r="G60">
      <v>7040</v>
    </oc>
    <nc r="G60">
      <v>8000</v>
    </nc>
  </rcc>
  <rcc rId="5140" sId="2" numFmtId="4">
    <oc r="I60">
      <v>7040</v>
    </oc>
    <nc r="I60">
      <v>8000</v>
    </nc>
  </rcc>
  <rcc rId="5141" sId="2" numFmtId="4">
    <oc r="K60">
      <v>6750</v>
    </oc>
    <nc r="K60">
      <v>6500</v>
    </nc>
  </rcc>
  <rcc rId="5142" sId="2" numFmtId="4">
    <oc r="L60">
      <v>6290</v>
    </oc>
    <nc r="L60">
      <v>6000</v>
    </nc>
  </rcc>
  <rcc rId="5143" sId="2" numFmtId="4">
    <oc r="G63">
      <v>1529.9</v>
    </oc>
    <nc r="G63">
      <v>372</v>
    </nc>
  </rcc>
  <rcc rId="5144" sId="2" numFmtId="4">
    <oc r="H63">
      <v>750.7</v>
    </oc>
    <nc r="H63"/>
  </rcc>
  <rcc rId="5145" sId="2" numFmtId="4">
    <oc r="I63">
      <v>1529.9</v>
    </oc>
    <nc r="I63">
      <v>372</v>
    </nc>
  </rcc>
  <rcc rId="5146" sId="2" numFmtId="4">
    <oc r="J63">
      <v>570</v>
    </oc>
    <nc r="J63">
      <v>423</v>
    </nc>
  </rcc>
  <rcc rId="5147" sId="2" numFmtId="4">
    <oc r="K63">
      <v>610</v>
    </oc>
    <nc r="K63">
      <v>440</v>
    </nc>
  </rcc>
  <rcc rId="5148" sId="2" numFmtId="4">
    <oc r="L63">
      <v>610</v>
    </oc>
    <nc r="L63">
      <v>460</v>
    </nc>
  </rcc>
  <rcc rId="5149" sId="2" numFmtId="4">
    <oc r="G64">
      <v>120</v>
    </oc>
    <nc r="G64">
      <v>170</v>
    </nc>
  </rcc>
  <rcc rId="5150" sId="2" numFmtId="4">
    <oc r="I64">
      <v>120</v>
    </oc>
    <nc r="I64">
      <v>170</v>
    </nc>
  </rcc>
  <rcc rId="5151" sId="2" numFmtId="4">
    <oc r="J64">
      <v>600</v>
    </oc>
    <nc r="J64">
      <v>193</v>
    </nc>
  </rcc>
  <rcc rId="5152" sId="2" numFmtId="4">
    <oc r="K64">
      <v>640</v>
    </oc>
    <nc r="K64">
      <v>200</v>
    </nc>
  </rcc>
  <rcc rId="5153" sId="2" numFmtId="4">
    <oc r="L64">
      <v>640</v>
    </oc>
    <nc r="L64">
      <v>208</v>
    </nc>
  </rcc>
  <rrc rId="5154" sId="2" ref="A65:XFD65"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101:$XFD$101" dn="Z_10B69522_62AE_4313_859A_9E4F497E803C_.wvu.Rows" sId="2"/>
    <undo index="2" exp="area" ref3D="1" dr="$A$93:$XFD$97"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cc rId="5155" sId="2">
    <oc r="G62">
      <f>G63+G64+G66+G67</f>
    </oc>
    <nc r="G62">
      <f>G63+G64+G66+G67+G65</f>
    </nc>
  </rcc>
  <rcc rId="5156" sId="2">
    <oc r="H62">
      <f>H63+H64+H66+H67</f>
    </oc>
    <nc r="H62">
      <f>H63+H64+H66+H67+H65</f>
    </nc>
  </rcc>
  <rcc rId="5157" sId="2">
    <oc r="I62">
      <f>I63+I64+I66+I67</f>
    </oc>
    <nc r="I62">
      <f>I63+I64+I66+I67+I65</f>
    </nc>
  </rcc>
  <rcc rId="5158" sId="2">
    <oc r="J62">
      <f>J63+J64+J66+J67</f>
    </oc>
    <nc r="J62">
      <f>J63+J64+J66+J67+J65</f>
    </nc>
  </rcc>
  <rcc rId="5159" sId="2">
    <oc r="K62">
      <f>K63+K64+K66+K67</f>
    </oc>
    <nc r="K62">
      <f>K63+K64+K66+K67+K65</f>
    </nc>
  </rcc>
  <rcc rId="5160" sId="2">
    <oc r="L62">
      <f>L63+L64+L66+L67</f>
    </oc>
    <nc r="L62">
      <f>L63+L64+L66+L67+L65</f>
    </nc>
  </rcc>
  <rcc rId="5161" sId="2">
    <nc r="C65" t="inlineStr">
      <is>
        <t>048 1 12 01041 01 0000 120</t>
      </is>
    </nc>
  </rcc>
  <rcc rId="5162" sId="2">
    <oc r="C66" t="inlineStr">
      <is>
        <t>048 1 12 01040 01 0000 120</t>
      </is>
    </oc>
    <nc r="C66" t="inlineStr">
      <is>
        <t>048 1 12 01042 01 0000 120</t>
      </is>
    </nc>
  </rcc>
  <rcc rId="5163" sId="2">
    <nc r="D65" t="inlineStr">
      <is>
        <t xml:space="preserve">Плата за размещение отходов </t>
      </is>
    </nc>
  </rcc>
  <rcc rId="5164" sId="2">
    <oc r="D66" t="inlineStr">
      <is>
        <t>Плата за размещение отходов производства и потребления</t>
      </is>
    </oc>
    <nc r="D66" t="inlineStr">
      <is>
        <t>Плата за размещение ТКО</t>
      </is>
    </nc>
  </rcc>
  <rcc rId="5165" sId="2">
    <nc r="E65" t="inlineStr">
      <is>
        <t>Федеральная служба по надзору в сфере природопользования</t>
      </is>
    </nc>
  </rcc>
  <rcc rId="5166" sId="2" numFmtId="4">
    <nc r="G65">
      <v>3</v>
    </nc>
  </rcc>
  <rcc rId="5167" sId="2" numFmtId="4">
    <nc r="I65">
      <v>3</v>
    </nc>
  </rcc>
  <rcc rId="5168" sId="2" numFmtId="4">
    <nc r="J65">
      <v>4</v>
    </nc>
  </rcc>
  <rcc rId="5169" sId="2" numFmtId="4">
    <nc r="K65">
      <v>4</v>
    </nc>
  </rcc>
  <rcc rId="5170" sId="2" numFmtId="4">
    <nc r="L65">
      <v>4</v>
    </nc>
  </rcc>
  <rcc rId="5171" sId="2" numFmtId="4">
    <oc r="G66">
      <v>300</v>
    </oc>
    <nc r="G66">
      <v>55</v>
    </nc>
  </rcc>
  <rcc rId="5172" sId="2" numFmtId="4">
    <oc r="I66">
      <v>300</v>
    </oc>
    <nc r="I66">
      <v>55</v>
    </nc>
  </rcc>
  <rcc rId="5173" sId="2" numFmtId="4">
    <oc r="J66">
      <v>280</v>
    </oc>
    <nc r="J66">
      <v>66</v>
    </nc>
  </rcc>
  <rcc rId="5174" sId="2" numFmtId="4">
    <oc r="K66">
      <v>300</v>
    </oc>
    <nc r="K66">
      <v>73</v>
    </nc>
  </rcc>
  <rcc rId="5175" sId="2" numFmtId="4">
    <oc r="L66">
      <v>300</v>
    </oc>
    <nc r="L66">
      <v>72</v>
    </nc>
  </rcc>
  <rcc rId="5176" sId="2" numFmtId="4">
    <oc r="G67">
      <v>0.1</v>
    </oc>
    <nc r="G67">
      <v>2</v>
    </nc>
  </rcc>
  <rcc rId="5177" sId="2" numFmtId="4">
    <oc r="I67">
      <v>0.1</v>
    </oc>
    <nc r="I67">
      <v>2</v>
    </nc>
  </rcc>
  <rcc rId="5178" sId="2" numFmtId="4">
    <oc r="J67">
      <v>50</v>
    </oc>
    <nc r="J67">
      <v>2</v>
    </nc>
  </rcc>
  <rcc rId="5179" sId="2" numFmtId="4">
    <oc r="K67">
      <v>50</v>
    </oc>
    <nc r="K67">
      <v>2</v>
    </nc>
  </rcc>
  <rcc rId="5180" sId="2" numFmtId="4">
    <oc r="L67">
      <v>50</v>
    </oc>
    <nc r="L67">
      <v>2</v>
    </nc>
  </rcc>
  <rcc rId="5181" sId="2" numFmtId="4">
    <oc r="G71">
      <v>50</v>
    </oc>
    <nc r="G71">
      <v>15</v>
    </nc>
  </rcc>
  <rcc rId="5182" sId="2" numFmtId="4">
    <oc r="I71">
      <v>50</v>
    </oc>
    <nc r="I71">
      <v>15</v>
    </nc>
  </rcc>
  <rcc rId="5183" sId="2" numFmtId="4">
    <oc r="J71">
      <v>50</v>
    </oc>
    <nc r="J71">
      <v>15</v>
    </nc>
  </rcc>
  <rcc rId="5184" sId="2" numFmtId="4">
    <oc r="K71">
      <v>50</v>
    </oc>
    <nc r="K71">
      <v>15</v>
    </nc>
  </rcc>
  <rcc rId="5185" sId="2" numFmtId="4">
    <oc r="L71">
      <v>50</v>
    </oc>
    <nc r="L71">
      <v>15</v>
    </nc>
  </rcc>
  <rcc rId="5186" sId="2" numFmtId="4">
    <oc r="G74">
      <v>5650</v>
    </oc>
    <nc r="G74">
      <v>6852</v>
    </nc>
  </rcc>
  <rcc rId="5187" sId="2" numFmtId="4">
    <oc r="I74">
      <v>5650</v>
    </oc>
    <nc r="I74">
      <v>6852</v>
    </nc>
  </rcc>
  <rcc rId="5188" sId="2" numFmtId="4">
    <oc r="J74">
      <v>5513</v>
    </oc>
    <nc r="J74">
      <v>5305</v>
    </nc>
  </rcc>
  <rcc rId="5189" sId="2" numFmtId="4">
    <oc r="K74">
      <v>5000</v>
    </oc>
    <nc r="K74">
      <v>4995</v>
    </nc>
  </rcc>
  <rcc rId="5190" sId="2" numFmtId="4">
    <oc r="L74">
      <v>5000</v>
    </oc>
    <nc r="L74">
      <v>5225</v>
    </nc>
  </rcc>
  <rcc rId="5191" sId="2" numFmtId="4">
    <oc r="J77">
      <v>12000</v>
    </oc>
    <nc r="J77">
      <v>8500</v>
    </nc>
  </rcc>
  <rcc rId="5192" sId="2" numFmtId="4">
    <oc r="K77">
      <v>10000</v>
    </oc>
    <nc r="K77">
      <v>8200</v>
    </nc>
  </rcc>
  <rcc rId="5193" sId="2" numFmtId="4">
    <oc r="L77">
      <v>10000</v>
    </oc>
    <nc r="L77">
      <v>7700</v>
    </nc>
  </rcc>
  <rcc rId="5194" sId="2" numFmtId="4">
    <oc r="G80">
      <v>540</v>
    </oc>
    <nc r="G80">
      <v>484</v>
    </nc>
  </rcc>
  <rcc rId="5195" sId="2" numFmtId="4">
    <oc r="I80">
      <v>540</v>
    </oc>
    <nc r="I80">
      <v>484</v>
    </nc>
  </rcc>
  <rcc rId="5196" sId="2" numFmtId="4">
    <oc r="J80">
      <v>990</v>
    </oc>
    <nc r="J80">
      <v>390</v>
    </nc>
  </rcc>
  <rcc rId="5197" sId="2" numFmtId="4">
    <oc r="K80">
      <v>990</v>
    </oc>
    <nc r="K80">
      <v>390</v>
    </nc>
  </rcc>
  <rcc rId="5198" sId="2" numFmtId="4">
    <oc r="L80">
      <v>990</v>
    </oc>
    <nc r="L80">
      <v>390</v>
    </nc>
  </rcc>
  <rcc rId="5199" sId="2">
    <oc r="E74" t="inlineStr">
      <is>
        <t>Админситрация муниципального городского округа "Инта"</t>
      </is>
    </oc>
    <nc r="E74" t="inlineStr">
      <is>
        <t>Админситрация муниципального городского округа "Инта"                                                                              Отдел образования администрации муниципального образования городского округа "Инта"</t>
      </is>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Лист1!$C$1:$L$151</formula>
    <oldFormula>Лист1!$C$1:$L$151</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206" sId="2" numFmtId="4">
    <oc r="J83">
      <v>3</v>
    </oc>
    <nc r="J83">
      <v>0</v>
    </nc>
  </rcc>
  <rcc rId="5207" sId="2" numFmtId="4">
    <oc r="K83">
      <v>3</v>
    </oc>
    <nc r="K83">
      <v>0</v>
    </nc>
  </rcc>
  <rcc rId="5208" sId="2" numFmtId="4">
    <oc r="L83">
      <v>3</v>
    </oc>
    <nc r="L83">
      <v>0</v>
    </nc>
  </rcc>
  <rcc rId="5209" sId="2" numFmtId="4">
    <oc r="J84">
      <v>11</v>
    </oc>
    <nc r="J84">
      <v>0</v>
    </nc>
  </rcc>
  <rcc rId="5210" sId="2" numFmtId="4">
    <oc r="K84">
      <v>11</v>
    </oc>
    <nc r="K84">
      <v>0</v>
    </nc>
  </rcc>
  <rcc rId="5211" sId="2" numFmtId="4">
    <oc r="L84">
      <v>11</v>
    </oc>
    <nc r="L84">
      <v>0</v>
    </nc>
  </rcc>
  <rcc rId="5212" sId="2" numFmtId="4">
    <oc r="J88">
      <v>31</v>
    </oc>
    <nc r="J88">
      <v>0</v>
    </nc>
  </rcc>
  <rcc rId="5213" sId="2" numFmtId="4">
    <oc r="K88">
      <v>30</v>
    </oc>
    <nc r="K88">
      <v>0</v>
    </nc>
  </rcc>
  <rcc rId="5214" sId="2" numFmtId="4">
    <oc r="L88">
      <v>30</v>
    </oc>
    <nc r="L88">
      <v>0</v>
    </nc>
  </rcc>
  <rcc rId="5215" sId="2" numFmtId="4">
    <oc r="L89">
      <v>49</v>
    </oc>
    <nc r="L89">
      <v>0</v>
    </nc>
  </rcc>
  <rcc rId="5216" sId="2" numFmtId="4">
    <oc r="K89">
      <v>48</v>
    </oc>
    <nc r="K89">
      <v>0</v>
    </nc>
  </rcc>
  <rcc rId="5217" sId="2" numFmtId="4">
    <oc r="J89">
      <v>47</v>
    </oc>
    <nc r="J89">
      <v>0</v>
    </nc>
  </rcc>
  <rcc rId="5218" sId="2" numFmtId="4">
    <oc r="J90">
      <v>128</v>
    </oc>
    <nc r="J90">
      <v>0</v>
    </nc>
  </rcc>
  <rcc rId="5219" sId="2" numFmtId="4">
    <oc r="K90">
      <v>130</v>
    </oc>
    <nc r="K90">
      <v>0</v>
    </nc>
  </rcc>
  <rcc rId="5220" sId="2" numFmtId="4">
    <oc r="L90">
      <v>135</v>
    </oc>
    <nc r="L90">
      <v>0</v>
    </nc>
  </rcc>
  <rcc rId="5221" sId="2" numFmtId="4">
    <oc r="J93">
      <v>11.5</v>
    </oc>
    <nc r="J93">
      <v>0</v>
    </nc>
  </rcc>
  <rcc rId="5222" sId="2" numFmtId="4">
    <oc r="K93">
      <v>11.5</v>
    </oc>
    <nc r="K93">
      <v>0</v>
    </nc>
  </rcc>
  <rcc rId="5223" sId="2" numFmtId="4">
    <oc r="L93">
      <v>3.8</v>
    </oc>
    <nc r="L93">
      <v>0</v>
    </nc>
  </rcc>
  <rcc rId="5224" sId="2" numFmtId="4">
    <oc r="J96">
      <v>3</v>
    </oc>
    <nc r="J96">
      <v>0</v>
    </nc>
  </rcc>
  <rcc rId="5225" sId="2" numFmtId="4">
    <oc r="K96">
      <v>3</v>
    </oc>
    <nc r="K96">
      <v>0</v>
    </nc>
  </rcc>
  <rcc rId="5226" sId="2" numFmtId="4">
    <oc r="L96">
      <v>3</v>
    </oc>
    <nc r="L96">
      <v>0</v>
    </nc>
  </rcc>
  <rcc rId="5227" sId="2" numFmtId="4">
    <oc r="J97">
      <v>50</v>
    </oc>
    <nc r="J97">
      <v>0</v>
    </nc>
  </rcc>
  <rcc rId="5228" sId="2" numFmtId="4">
    <oc r="K97">
      <v>50</v>
    </oc>
    <nc r="K97">
      <v>0</v>
    </nc>
  </rcc>
  <rcc rId="5229" sId="2" numFmtId="4">
    <oc r="L97">
      <v>50</v>
    </oc>
    <nc r="L97">
      <v>0</v>
    </nc>
  </rcc>
  <rcc rId="5230" sId="2" numFmtId="4">
    <oc r="J98">
      <v>5</v>
    </oc>
    <nc r="J98">
      <v>0</v>
    </nc>
  </rcc>
  <rcc rId="5231" sId="2" numFmtId="4">
    <oc r="K98">
      <v>5</v>
    </oc>
    <nc r="K98">
      <v>0</v>
    </nc>
  </rcc>
  <rcc rId="5232" sId="2" numFmtId="4">
    <oc r="L98">
      <v>5</v>
    </oc>
    <nc r="L98">
      <v>0</v>
    </nc>
  </rcc>
  <rcc rId="5233" sId="2" numFmtId="4">
    <oc r="J100">
      <v>240</v>
    </oc>
    <nc r="J100">
      <v>0</v>
    </nc>
  </rcc>
  <rcc rId="5234" sId="2" numFmtId="4">
    <oc r="K100">
      <v>245</v>
    </oc>
    <nc r="K100">
      <v>0</v>
    </nc>
  </rcc>
  <rcc rId="5235" sId="2" numFmtId="4">
    <oc r="L100">
      <v>248</v>
    </oc>
    <nc r="L100">
      <v>0</v>
    </nc>
  </rcc>
  <rcc rId="5236" sId="2" numFmtId="4">
    <oc r="J101">
      <v>10</v>
    </oc>
    <nc r="J101">
      <v>0</v>
    </nc>
  </rcc>
  <rcc rId="5237" sId="2" numFmtId="4">
    <oc r="K101">
      <v>10</v>
    </oc>
    <nc r="K101">
      <v>0</v>
    </nc>
  </rcc>
  <rcc rId="5238" sId="2" numFmtId="4">
    <oc r="L101">
      <v>10</v>
    </oc>
    <nc r="L101">
      <v>0</v>
    </nc>
  </rcc>
  <rcc rId="5239" sId="2" numFmtId="4">
    <oc r="J103">
      <v>15</v>
    </oc>
    <nc r="J103">
      <v>0</v>
    </nc>
  </rcc>
  <rcc rId="5240" sId="2" numFmtId="4">
    <oc r="K103">
      <v>16</v>
    </oc>
    <nc r="K103">
      <v>0</v>
    </nc>
  </rcc>
  <rcc rId="5241" sId="2" numFmtId="4">
    <oc r="L103">
      <v>16</v>
    </oc>
    <nc r="L103">
      <v>0</v>
    </nc>
  </rcc>
  <rcc rId="5242" sId="2" numFmtId="4">
    <oc r="J105">
      <v>60</v>
    </oc>
    <nc r="J105">
      <v>0</v>
    </nc>
  </rcc>
  <rcc rId="5243" sId="2" numFmtId="4">
    <oc r="K105">
      <v>60</v>
    </oc>
    <nc r="K105">
      <v>0</v>
    </nc>
  </rcc>
  <rcc rId="5244" sId="2" numFmtId="4">
    <oc r="L105">
      <v>60</v>
    </oc>
    <nc r="L105">
      <v>0</v>
    </nc>
  </rcc>
  <rcc rId="5245" sId="2" numFmtId="4">
    <oc r="J107">
      <v>1</v>
    </oc>
    <nc r="J107">
      <v>0</v>
    </nc>
  </rcc>
  <rcc rId="5246" sId="2" numFmtId="4">
    <oc r="L107">
      <v>0.2</v>
    </oc>
    <nc r="L107">
      <v>0</v>
    </nc>
  </rcc>
  <rcc rId="5247" sId="2" numFmtId="4">
    <oc r="J109">
      <v>40</v>
    </oc>
    <nc r="J109">
      <v>0</v>
    </nc>
  </rcc>
  <rcc rId="5248" sId="2" numFmtId="4">
    <oc r="K109">
      <v>40</v>
    </oc>
    <nc r="K109">
      <v>0</v>
    </nc>
  </rcc>
  <rcc rId="5249" sId="2" numFmtId="4">
    <oc r="L109">
      <v>40</v>
    </oc>
    <nc r="L109">
      <v>0</v>
    </nc>
  </rcc>
  <rcc rId="5250" sId="2" numFmtId="4">
    <oc r="J111">
      <v>309</v>
    </oc>
    <nc r="J111">
      <v>0</v>
    </nc>
  </rcc>
  <rcc rId="5251" sId="2" numFmtId="4">
    <oc r="K111">
      <v>318</v>
    </oc>
    <nc r="K111">
      <v>0</v>
    </nc>
  </rcc>
  <rcc rId="5252" sId="2" numFmtId="4">
    <oc r="L111">
      <v>328</v>
    </oc>
    <nc r="L111">
      <v>0</v>
    </nc>
  </rcc>
  <rcc rId="5253" sId="2" numFmtId="4">
    <oc r="J112">
      <v>20</v>
    </oc>
    <nc r="J112">
      <v>0</v>
    </nc>
  </rcc>
  <rcc rId="5254" sId="2" numFmtId="4">
    <oc r="K112">
      <v>20</v>
    </oc>
    <nc r="K112">
      <v>0</v>
    </nc>
  </rcc>
  <rcc rId="5255" sId="2" numFmtId="4">
    <oc r="L112">
      <v>20</v>
    </oc>
    <nc r="L112">
      <v>0</v>
    </nc>
  </rcc>
  <rcc rId="5256" sId="2" numFmtId="4">
    <oc r="J114">
      <v>400</v>
    </oc>
    <nc r="J114">
      <v>0</v>
    </nc>
  </rcc>
  <rcc rId="5257" sId="2" numFmtId="4">
    <oc r="K114">
      <v>400</v>
    </oc>
    <nc r="K114">
      <v>0</v>
    </nc>
  </rcc>
  <rcc rId="5258" sId="2" numFmtId="4">
    <oc r="L114">
      <v>400</v>
    </oc>
    <nc r="L114">
      <v>0</v>
    </nc>
  </rcc>
  <rcc rId="5259" sId="2" numFmtId="4">
    <oc r="J116">
      <v>3145.5</v>
    </oc>
    <nc r="J116">
      <v>0</v>
    </nc>
  </rcc>
  <rcc rId="5260" sId="2" numFmtId="4">
    <oc r="K116">
      <v>3142.5</v>
    </oc>
    <nc r="K116">
      <v>0</v>
    </nc>
  </rcc>
  <rcc rId="5261" sId="2" numFmtId="4">
    <oc r="L116">
      <v>3188</v>
    </oc>
    <nc r="L116">
      <v>0</v>
    </nc>
  </rcc>
  <rcc rId="5262" sId="2" numFmtId="4">
    <oc r="J95">
      <v>100</v>
    </oc>
    <nc r="J95">
      <v>0</v>
    </nc>
  </rcc>
  <rcc rId="5263" sId="2" numFmtId="4">
    <oc r="K95">
      <v>100</v>
    </oc>
    <nc r="K95">
      <v>0</v>
    </nc>
  </rcc>
  <rcc rId="5264" sId="2" numFmtId="4">
    <oc r="L95">
      <v>100</v>
    </oc>
    <nc r="L95">
      <v>0</v>
    </nc>
  </rcc>
  <rrc rId="5265" sId="2" ref="A74:XFD74"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102:$XFD$102" dn="Z_10B69522_62AE_4313_859A_9E4F497E803C_.wvu.Rows" sId="2"/>
    <undo index="2" exp="area" ref3D="1" dr="$A$94:$XFD$98"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cc rId="5266" sId="2" odxf="1" dxf="1">
    <nc r="C74" t="inlineStr">
      <is>
        <t>923 1 13 02994 04 0000 130</t>
      </is>
    </nc>
    <odxf>
      <font>
        <i/>
        <sz val="10"/>
        <color auto="1"/>
        <name val="Times New Roman"/>
        <scheme val="none"/>
      </font>
    </odxf>
    <ndxf>
      <font>
        <i val="0"/>
        <sz val="10"/>
        <color auto="1"/>
        <name val="Times New Roman"/>
        <scheme val="none"/>
      </font>
    </ndxf>
  </rcc>
  <rcc rId="5267" sId="2">
    <oc r="C75" t="inlineStr">
      <is>
        <t>923 1 13 02994 04 0000 130</t>
      </is>
    </oc>
    <nc r="C75" t="inlineStr">
      <is>
        <t>975 1 13 02994 04 0000 130</t>
      </is>
    </nc>
  </rcc>
  <rcc rId="5268" sId="2" odxf="1" dxf="1">
    <nc r="D74" t="inlineStr">
      <is>
        <t>Прочие доходы от компенсации затрат бюджетов городских округов</t>
      </is>
    </nc>
    <odxf>
      <font>
        <i/>
        <sz val="10"/>
        <color auto="1"/>
        <name val="Times New Roman"/>
        <scheme val="none"/>
      </font>
    </odxf>
    <ndxf>
      <font>
        <i val="0"/>
        <sz val="10"/>
        <color auto="1"/>
        <name val="Times New Roman"/>
        <scheme val="none"/>
      </font>
    </ndxf>
  </rcc>
  <rfmt sheetId="2" xfDxf="1" sqref="E74" start="0" length="0">
    <dxf>
      <font>
        <sz val="10"/>
        <name val="Times New Roman"/>
        <scheme val="none"/>
      </font>
      <alignment horizontal="center" vertical="top" readingOrder="0"/>
      <border outline="0">
        <left style="thin">
          <color indexed="64"/>
        </left>
        <right style="thin">
          <color indexed="64"/>
        </right>
        <top style="thin">
          <color indexed="64"/>
        </top>
        <bottom style="thin">
          <color indexed="64"/>
        </bottom>
      </border>
    </dxf>
  </rfmt>
  <rcc rId="5269" sId="2" odxf="1" dxf="1">
    <nc r="E74" t="inlineStr">
      <is>
        <t xml:space="preserve">Админситрация муниципального городского округа "Инта"             </t>
      </is>
    </nc>
    <ndxf>
      <fill>
        <patternFill patternType="solid">
          <bgColor theme="0"/>
        </patternFill>
      </fill>
      <alignment wrapText="1" readingOrder="0"/>
    </ndxf>
  </rcc>
  <rcc rId="5270" sId="2">
    <oc r="E75" t="inlineStr">
      <is>
        <t>Админситрация муниципального городского округа "Инта"                                                                              Отдел образования администрации муниципального образования городского округа "Инта"</t>
      </is>
    </oc>
    <nc r="E75" t="inlineStr">
      <is>
        <t>Отдел образования администрации муниципального образования городского округа "Инта"</t>
      </is>
    </nc>
  </rcc>
  <rcc rId="5271" sId="2">
    <oc r="G73">
      <f>G75</f>
    </oc>
    <nc r="G73">
      <f>G75+G74</f>
    </nc>
  </rcc>
  <rcc rId="5272" sId="2" numFmtId="4">
    <nc r="G74">
      <v>4622</v>
    </nc>
  </rcc>
  <rcc rId="5273" sId="2" numFmtId="4">
    <oc r="G75">
      <v>6852</v>
    </oc>
    <nc r="G75">
      <v>2230</v>
    </nc>
  </rcc>
  <rcc rId="5274" sId="2" numFmtId="4">
    <oc r="H75">
      <v>4709.4799999999996</v>
    </oc>
    <nc r="H75">
      <v>2230.1999999999998</v>
    </nc>
  </rcc>
  <rcc rId="5275" sId="2" numFmtId="4">
    <nc r="I74">
      <v>4622</v>
    </nc>
  </rcc>
  <rcc rId="5276" sId="2" numFmtId="4">
    <oc r="I75">
      <v>6852</v>
    </oc>
    <nc r="I75">
      <v>2230</v>
    </nc>
  </rcc>
  <rcc rId="5277" sId="2" numFmtId="4">
    <nc r="J74">
      <v>5305</v>
    </nc>
  </rcc>
  <rcc rId="5278" sId="2" numFmtId="4">
    <nc r="K74">
      <v>4995</v>
    </nc>
  </rcc>
  <rcc rId="5279" sId="2" numFmtId="4">
    <nc r="L74">
      <v>5225</v>
    </nc>
  </rcc>
  <rcc rId="5280" sId="2" numFmtId="4">
    <oc r="J75">
      <v>5305</v>
    </oc>
    <nc r="J75">
      <v>0</v>
    </nc>
  </rcc>
  <rcc rId="5281" sId="2" numFmtId="4">
    <oc r="K75">
      <v>4995</v>
    </oc>
    <nc r="K75">
      <v>0</v>
    </nc>
  </rcc>
  <rcc rId="5282" sId="2" numFmtId="4">
    <oc r="L75">
      <v>5225</v>
    </oc>
    <nc r="L75">
      <v>0</v>
    </nc>
  </rcc>
  <rcc rId="5283" sId="2">
    <oc r="H73">
      <f>H75</f>
    </oc>
    <nc r="H73">
      <f>H75+H74</f>
    </nc>
  </rcc>
  <rcc rId="5284" sId="2">
    <oc r="I73">
      <f>I75</f>
    </oc>
    <nc r="I73">
      <f>I75+I74</f>
    </nc>
  </rcc>
  <rcc rId="5285" sId="2">
    <oc r="J73">
      <f>J75</f>
    </oc>
    <nc r="J73">
      <f>J75+J74</f>
    </nc>
  </rcc>
  <rcc rId="5286" sId="2">
    <oc r="K73">
      <f>K75</f>
    </oc>
    <nc r="K73">
      <f>K75+K74</f>
    </nc>
  </rcc>
  <rcc rId="5287" sId="2">
    <oc r="L73">
      <f>L75</f>
    </oc>
    <nc r="L73">
      <f>L75+L74</f>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Лист1!$C$1:$L$152</formula>
    <oldFormula>Лист1!$C$1:$L$152</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294" sId="2" numFmtId="4">
    <oc r="G84">
      <v>35</v>
    </oc>
    <nc r="G84">
      <v>3</v>
    </nc>
  </rcc>
  <rcc rId="5295" sId="2" numFmtId="4">
    <oc r="I84">
      <v>35</v>
    </oc>
    <nc r="I84">
      <v>3</v>
    </nc>
  </rcc>
  <rcc rId="5296" sId="2" numFmtId="4">
    <oc r="G85">
      <v>15</v>
    </oc>
    <nc r="G85">
      <v>11</v>
    </nc>
  </rcc>
  <rcc rId="5297" sId="2" numFmtId="4">
    <oc r="I85">
      <v>15</v>
    </oc>
    <nc r="I85">
      <v>11</v>
    </nc>
  </rcc>
  <rrc rId="5298" sId="2" ref="A86:XFD86" action="deleteRow">
    <undo index="1" exp="ref" v="1" dr="L86" r="L82" sId="2"/>
    <undo index="1" exp="ref" v="1" dr="K86" r="K82" sId="2"/>
    <undo index="1" exp="ref" v="1" dr="J86" r="J82" sId="2"/>
    <undo index="1" exp="ref" v="1" dr="I86" r="I82" sId="2"/>
    <undo index="1" exp="ref" v="1" dr="H86" r="H82" sId="2"/>
    <undo index="1" exp="ref" v="1" dr="G86" r="G82"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103:$XFD$103" dn="Z_10B69522_62AE_4313_859A_9E4F497E803C_.wvu.Rows" sId="2"/>
    <undo index="2" exp="area" ref3D="1" dr="$A$95:$XFD$99"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fmt sheetId="2" xfDxf="1" sqref="A86:XFD86" start="0" length="0">
      <dxf>
        <font>
          <sz val="10"/>
          <name val="Times New Roman"/>
          <scheme val="none"/>
        </font>
      </dxf>
    </rfmt>
    <rcc rId="0" sId="2" dxf="1">
      <nc r="C86" t="inlineStr">
        <is>
          <t>000 1 16 06000 01 0000 140</t>
        </is>
      </nc>
      <n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86" t="inlineStr">
        <is>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is>
      </nc>
      <ndxf>
        <font>
          <i/>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fmt sheetId="2" sqref="E86" start="0" length="0">
      <dxf>
        <alignment horizontal="center" vertical="top" readingOrder="0"/>
        <border outline="0">
          <left style="thin">
            <color indexed="64"/>
          </left>
          <right style="thin">
            <color indexed="64"/>
          </right>
          <top style="thin">
            <color indexed="64"/>
          </top>
          <bottom style="thin">
            <color indexed="64"/>
          </bottom>
        </border>
      </dxf>
    </rfmt>
    <rfmt sheetId="2" sqref="F86" start="0" length="0">
      <dxf>
        <alignment vertical="top" readingOrder="0"/>
        <border outline="0">
          <left style="thin">
            <color indexed="64"/>
          </left>
          <right style="thin">
            <color indexed="64"/>
          </right>
          <top style="thin">
            <color indexed="64"/>
          </top>
          <bottom style="thin">
            <color indexed="64"/>
          </bottom>
        </border>
      </dxf>
    </rfmt>
    <rcc rId="0" sId="2" dxf="1">
      <nc r="G86">
        <f>G87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H86">
        <f>H87</f>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c r="I86">
        <f>I87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J86">
        <f>J87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K86">
        <f>K87</f>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c r="L86">
        <f>L87</f>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86" start="0" length="0">
      <dxf>
        <fill>
          <patternFill patternType="solid">
            <bgColor theme="0"/>
          </patternFill>
        </fill>
        <alignment vertical="top" readingOrder="0"/>
      </dxf>
    </rfmt>
    <rfmt sheetId="2" sqref="N86" start="0" length="0">
      <dxf>
        <alignment vertical="top" readingOrder="0"/>
      </dxf>
    </rfmt>
  </rrc>
  <rrc rId="5299" sId="2" ref="A86:XFD86" action="delete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102:$XFD$102" dn="Z_10B69522_62AE_4313_859A_9E4F497E803C_.wvu.Rows" sId="2"/>
    <undo index="2" exp="area" ref3D="1" dr="$A$94:$XFD$98"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fmt sheetId="2" xfDxf="1" sqref="A86:XFD86" start="0" length="0">
      <dxf>
        <font>
          <sz val="10"/>
          <name val="Times New Roman"/>
          <scheme val="none"/>
        </font>
      </dxf>
    </rfmt>
    <rcc rId="0" sId="2" dxf="1">
      <nc r="C86" t="inlineStr">
        <is>
          <t>182 1 16 06000 01 0000 140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86" t="inlineStr">
        <is>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86" t="inlineStr">
        <is>
          <t>Федеральная налоговая служба</t>
        </is>
      </nc>
      <ndxf>
        <alignment horizontal="center" vertical="top" readingOrder="0"/>
        <border outline="0">
          <left style="thin">
            <color indexed="64"/>
          </left>
          <right style="thin">
            <color indexed="64"/>
          </right>
          <top style="thin">
            <color indexed="64"/>
          </top>
          <bottom style="thin">
            <color indexed="64"/>
          </bottom>
        </border>
      </ndxf>
    </rcc>
    <rfmt sheetId="2" sqref="F86" start="0" length="0">
      <dxf>
        <alignment vertical="top" readingOrder="0"/>
        <border outline="0">
          <left style="thin">
            <color indexed="64"/>
          </left>
          <right style="thin">
            <color indexed="64"/>
          </right>
          <top style="thin">
            <color indexed="64"/>
          </top>
          <bottom style="thin">
            <color indexed="64"/>
          </bottom>
        </border>
      </dxf>
    </rfmt>
    <rcc rId="0" sId="2" dxf="1" numFmtId="4">
      <nc r="G86">
        <v>10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86">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86">
        <v>10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8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8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86">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86" start="0" length="0">
      <dxf>
        <fill>
          <patternFill patternType="solid">
            <bgColor theme="0"/>
          </patternFill>
        </fill>
        <alignment vertical="top" readingOrder="0"/>
      </dxf>
    </rfmt>
    <rfmt sheetId="2" sqref="N86" start="0" length="0">
      <dxf>
        <alignment vertical="top" readingOrder="0"/>
      </dxf>
    </rfmt>
  </rrc>
  <rcc rId="5300" sId="2" numFmtId="4">
    <oc r="G87">
      <v>0</v>
    </oc>
    <nc r="G87">
      <v>31</v>
    </nc>
  </rcc>
  <rcc rId="5301" sId="2" numFmtId="4">
    <oc r="I87">
      <v>0</v>
    </oc>
    <nc r="I87">
      <v>31</v>
    </nc>
  </rcc>
  <rcc rId="5302" sId="2" numFmtId="4">
    <oc r="G89">
      <v>0</v>
    </oc>
    <nc r="G89">
      <v>128</v>
    </nc>
  </rcc>
  <rcc rId="5303" sId="2" numFmtId="4">
    <oc r="I89">
      <v>0</v>
    </oc>
    <nc r="I89">
      <v>128</v>
    </nc>
  </rcc>
  <rcc rId="5304" sId="2" numFmtId="4">
    <oc r="G99">
      <v>0</v>
    </oc>
    <nc r="G99">
      <v>240</v>
    </nc>
  </rcc>
  <rcc rId="5305" sId="2" numFmtId="4">
    <oc r="I99">
      <v>0</v>
    </oc>
    <nc r="I99">
      <v>240</v>
    </nc>
  </rcc>
  <rcc rId="5306" sId="2" numFmtId="4">
    <oc r="G104">
      <v>130.9</v>
    </oc>
    <nc r="G104">
      <v>60</v>
    </nc>
  </rcc>
  <rcc rId="5307" sId="2" numFmtId="4">
    <oc r="I104">
      <v>130.9</v>
    </oc>
    <nc r="I104">
      <v>60</v>
    </nc>
  </rcc>
  <rcc rId="5308" sId="2" numFmtId="4">
    <oc r="G94">
      <v>0</v>
    </oc>
    <nc r="G94">
      <v>100</v>
    </nc>
  </rcc>
  <rcc rId="5309" sId="2" numFmtId="4">
    <oc r="I94">
      <v>0</v>
    </oc>
    <nc r="I94">
      <v>100</v>
    </nc>
  </rcc>
  <rcc rId="5310" sId="2" numFmtId="4">
    <oc r="G88">
      <v>41.2</v>
    </oc>
    <nc r="G88">
      <v>47</v>
    </nc>
  </rcc>
  <rcc rId="5311" sId="2" numFmtId="4">
    <oc r="I88">
      <v>41.2</v>
    </oc>
    <nc r="I88">
      <v>47</v>
    </nc>
  </rcc>
  <rrc rId="5312" sId="2" ref="A90:XFD90" action="deleteRow">
    <undo index="3" exp="ref" v="1" dr="L90" r="L86" sId="2"/>
    <undo index="3" exp="ref" v="1" dr="K90" r="K86" sId="2"/>
    <undo index="3" exp="ref" v="1" dr="J90" r="J86" sId="2"/>
    <undo index="3" exp="ref" v="1" dr="I90" r="I86" sId="2"/>
    <undo index="3" exp="ref" v="1" dr="H90" r="H86" sId="2"/>
    <undo index="3" exp="ref" v="1" dr="G90" r="G86"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101:$XFD$101" dn="Z_10B69522_62AE_4313_859A_9E4F497E803C_.wvu.Rows" sId="2"/>
    <undo index="2" exp="area" ref3D="1" dr="$A$93:$XFD$97"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fmt sheetId="2" xfDxf="1" sqref="A90:XFD90" start="0" length="0">
      <dxf>
        <font>
          <sz val="10"/>
          <name val="Times New Roman"/>
          <scheme val="none"/>
        </font>
      </dxf>
    </rfmt>
    <rcc rId="0" sId="2" dxf="1">
      <nc r="C90" t="inlineStr">
        <is>
          <t>188 1 16 08020 01 0000 140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90" t="inlineStr">
        <is>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90" t="inlineStr">
        <is>
          <t>Министерство внутренних дел  по Республике Коми</t>
        </is>
      </nc>
      <ndxf>
        <alignment horizontal="center" vertical="top" wrapText="1" readingOrder="0"/>
        <border outline="0">
          <left style="thin">
            <color indexed="64"/>
          </left>
          <right style="thin">
            <color indexed="64"/>
          </right>
          <top style="thin">
            <color indexed="64"/>
          </top>
          <bottom style="thin">
            <color indexed="64"/>
          </bottom>
        </border>
      </ndxf>
    </rcc>
    <rfmt sheetId="2" sqref="F90" start="0" length="0">
      <dxf>
        <alignment vertical="top" readingOrder="0"/>
        <border outline="0">
          <left style="thin">
            <color indexed="64"/>
          </left>
          <right style="thin">
            <color indexed="64"/>
          </right>
          <top style="thin">
            <color indexed="64"/>
          </top>
          <bottom style="thin">
            <color indexed="64"/>
          </bottom>
        </border>
      </dxf>
    </rfmt>
    <rcc rId="0" sId="2" dxf="1" numFmtId="4">
      <nc r="G90">
        <v>22.7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90">
        <v>5</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90">
        <v>22.7</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9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9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90">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90" start="0" length="0">
      <dxf>
        <alignment vertical="top" readingOrder="0"/>
      </dxf>
    </rfmt>
    <rfmt sheetId="2" sqref="N90" start="0" length="0">
      <dxf>
        <alignment vertical="top" readingOrder="0"/>
      </dxf>
    </rfmt>
  </rrc>
  <rcc rId="5313" sId="2" numFmtId="4">
    <oc r="G99">
      <v>2</v>
    </oc>
    <nc r="G99">
      <v>10</v>
    </nc>
  </rcc>
  <rcc rId="5314" sId="2" numFmtId="4">
    <oc r="I99">
      <v>2</v>
    </oc>
    <nc r="I99">
      <v>10</v>
    </nc>
  </rcc>
  <rcc rId="5315" sId="2" numFmtId="4">
    <oc r="G101">
      <v>51.5</v>
    </oc>
    <nc r="G101">
      <v>15</v>
    </nc>
  </rcc>
  <rcc rId="5316" sId="2" numFmtId="4">
    <oc r="I101">
      <v>51.5</v>
    </oc>
    <nc r="I101">
      <v>15</v>
    </nc>
  </rcc>
  <rcc rId="5317" sId="2" numFmtId="4">
    <oc r="G109">
      <v>412</v>
    </oc>
    <nc r="G109">
      <v>309</v>
    </nc>
  </rcc>
  <rcc rId="5318" sId="2" numFmtId="4">
    <oc r="I109">
      <v>412</v>
    </oc>
    <nc r="I109">
      <v>309</v>
    </nc>
  </rcc>
  <rcc rId="5319" sId="2" numFmtId="4">
    <oc r="G110">
      <v>0</v>
    </oc>
    <nc r="G110">
      <v>20</v>
    </nc>
  </rcc>
  <rcc rId="5320" sId="2" numFmtId="4">
    <oc r="I110">
      <v>0</v>
    </oc>
    <nc r="I110">
      <v>20</v>
    </nc>
  </rcc>
  <rcc rId="5321" sId="2" numFmtId="4">
    <oc r="G107">
      <v>60</v>
    </oc>
    <nc r="G107">
      <v>40</v>
    </nc>
  </rcc>
  <rcc rId="5322" sId="2" numFmtId="4">
    <oc r="I107">
      <v>60</v>
    </oc>
    <nc r="I107">
      <v>40</v>
    </nc>
  </rcc>
  <rcc rId="5323" sId="2" numFmtId="4">
    <oc r="G112">
      <v>300</v>
    </oc>
    <nc r="G112">
      <v>400</v>
    </nc>
  </rcc>
  <rcc rId="5324" sId="2" numFmtId="4">
    <oc r="I112">
      <v>300</v>
    </oc>
    <nc r="I112">
      <v>400</v>
    </nc>
  </rcc>
  <rcc rId="5325" sId="2" numFmtId="4">
    <oc r="G94">
      <v>10</v>
    </oc>
    <nc r="G94">
      <v>3</v>
    </nc>
  </rcc>
  <rcc rId="5326" sId="2" numFmtId="4">
    <oc r="I94">
      <v>10</v>
    </oc>
    <nc r="I94">
      <v>3</v>
    </nc>
  </rcc>
  <rcc rId="5327" sId="2" numFmtId="4">
    <oc r="G105">
      <v>0.5</v>
    </oc>
    <nc r="G105">
      <v>1</v>
    </nc>
  </rcc>
  <rcc rId="5328" sId="2" numFmtId="4">
    <oc r="I105">
      <v>0.5</v>
    </oc>
    <nc r="I105">
      <v>1</v>
    </nc>
  </rcc>
  <rcc rId="5329" sId="2" numFmtId="4">
    <oc r="G114">
      <v>3950.7</v>
    </oc>
    <nc r="G114">
      <v>3145.5</v>
    </nc>
  </rcc>
  <rcc rId="5330" sId="2" numFmtId="4">
    <oc r="I114">
      <v>3950.7</v>
    </oc>
    <nc r="I114">
      <v>3145.5</v>
    </nc>
  </rcc>
  <rcc rId="5331" sId="2">
    <oc r="G86">
      <f>G87+G89+#REF!+G88</f>
    </oc>
    <nc r="G86">
      <f>G87+G89+G88</f>
    </nc>
  </rcc>
  <rcc rId="5332" sId="2">
    <oc r="H86">
      <f>H87+H89+#REF!+H88</f>
    </oc>
    <nc r="H86">
      <f>H87+H89+H88</f>
    </nc>
  </rcc>
  <rcc rId="5333" sId="2">
    <oc r="I86">
      <f>I87+I89+#REF!+I88</f>
    </oc>
    <nc r="I86">
      <f>I87+I89+I88</f>
    </nc>
  </rcc>
  <rcc rId="5334" sId="2">
    <oc r="J86">
      <f>J87+J89+#REF!+J88</f>
    </oc>
    <nc r="J86">
      <f>J87+J89+J88</f>
    </nc>
  </rcc>
  <rcc rId="5335" sId="2">
    <oc r="K86">
      <f>K87+K89+#REF!+K88</f>
    </oc>
    <nc r="K86">
      <f>K87+K89+K88</f>
    </nc>
  </rcc>
  <rcc rId="5336" sId="2">
    <oc r="L86">
      <f>L87+L89+#REF!+L88</f>
    </oc>
    <nc r="L86">
      <f>L87+L89+L88</f>
    </nc>
  </rcc>
  <rcc rId="5337" sId="2">
    <oc r="G82">
      <f>G83+#REF!+G86+G92+G97+G100+G102+G106+G108+G111+G113+G90+G104</f>
    </oc>
    <nc r="G82">
      <f>G83+G86+G92+G97+G100+G102+G106+G108+G111+G113+G90+G104</f>
    </nc>
  </rcc>
  <rcc rId="5338" sId="2">
    <oc r="H82">
      <f>H83+#REF!+H86+H92+H97+H100+H102+H106+H108+H111+H113+H90+H104</f>
    </oc>
    <nc r="H82">
      <f>H83+H86+H92+H97+H100+H102+H106+H108+H111+H113+H90+H104</f>
    </nc>
  </rcc>
  <rcc rId="5339" sId="2">
    <oc r="I82">
      <f>I83+#REF!+I86+I92+I97+I100+I102+I106+I108+I111+I113+I90+I104</f>
    </oc>
    <nc r="I82">
      <f>I83+I86+I92+I97+I100+I102+I106+I108+I111+I113+I90+I104</f>
    </nc>
  </rcc>
  <rcc rId="5340" sId="2">
    <oc r="J82">
      <f>J83+#REF!+J86+J92+J97+J100+J102+J106+J108+J111+J113+J90+J104</f>
    </oc>
    <nc r="J82">
      <f>J83+J86+J92+J97+J100+J102+J106+J108+J111+J113+J90+J104</f>
    </nc>
  </rcc>
  <rcc rId="5341" sId="2">
    <oc r="K82">
      <f>K83+#REF!+K86+K92+K97+K100+K102+K106+K108+K111+K113+K90+K104</f>
    </oc>
    <nc r="K82">
      <f>K83+K86+K92+K97+K100+K102+K106+K108+K111+K113+K90+K104</f>
    </nc>
  </rcc>
  <rcc rId="5342" sId="2">
    <oc r="L82">
      <f>L83+#REF!+L86+L92+L97+L100+L102+L106+L108+L111+L113+L90+L104</f>
    </oc>
    <nc r="L82">
      <f>L83+L86+L92+L97+L100+L102+L106+L108+L111+L113+L90+L104</f>
    </nc>
  </rcc>
  <rcc rId="5343" sId="2" numFmtId="4">
    <oc r="G119">
      <v>1560</v>
    </oc>
    <nc r="G119">
      <v>1550</v>
    </nc>
  </rcc>
  <rcc rId="5344" sId="2" numFmtId="4">
    <oc r="I119">
      <v>1560</v>
    </oc>
    <nc r="I119">
      <v>1550</v>
    </nc>
  </rcc>
  <rcc rId="5345" sId="2" numFmtId="4">
    <oc r="H119">
      <v>1444.74</v>
    </oc>
    <nc r="H119">
      <v>1313.42</v>
    </nc>
  </rcc>
  <rcc rId="5346" sId="2" numFmtId="4">
    <oc r="J119">
      <v>1513</v>
    </oc>
    <nc r="J119">
      <v>1440</v>
    </nc>
  </rcc>
  <rcc rId="5347" sId="2" numFmtId="4">
    <oc r="K119">
      <v>1300</v>
    </oc>
    <nc r="K119">
      <v>1400</v>
    </nc>
  </rcc>
  <rcc rId="5348" sId="2" numFmtId="4">
    <oc r="L119">
      <v>1200</v>
    </oc>
    <nc r="L119">
      <v>1400</v>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349" sId="2" numFmtId="4">
    <oc r="J45">
      <v>50</v>
    </oc>
    <nc r="J45">
      <v>40</v>
    </nc>
  </rcc>
  <rcc rId="5350" sId="2" numFmtId="4">
    <oc r="K45">
      <v>50</v>
    </oc>
    <nc r="K45">
      <v>40</v>
    </nc>
  </rcc>
  <rcc rId="5351" sId="2" numFmtId="4">
    <oc r="L45">
      <v>50</v>
    </oc>
    <nc r="L45">
      <v>30</v>
    </nc>
  </rcc>
  <rcc rId="5352" sId="2" numFmtId="4">
    <oc r="J64">
      <v>193</v>
    </oc>
    <nc r="J64">
      <v>192</v>
    </nc>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353" sId="2" numFmtId="4">
    <oc r="H11">
      <v>102666.4</v>
    </oc>
    <nc r="H11">
      <v>110329.51</v>
    </nc>
  </rcc>
  <rcc rId="5354" sId="2" numFmtId="4">
    <oc r="H12">
      <v>348.24</v>
    </oc>
    <nc r="H12">
      <v>242.68</v>
    </nc>
  </rcc>
  <rcc rId="5355" sId="2" numFmtId="4">
    <oc r="H13">
      <v>123.65</v>
    </oc>
    <nc r="H13">
      <v>274.58999999999997</v>
    </nc>
  </rcc>
  <rcc rId="5356" sId="2" numFmtId="4">
    <oc r="H16">
      <v>1755.25</v>
    </oc>
    <nc r="H16">
      <v>2572.5300000000002</v>
    </nc>
  </rcc>
  <rcc rId="5357" sId="2" numFmtId="4">
    <oc r="H17">
      <v>16.29</v>
    </oc>
    <nc r="H17">
      <v>19.239999999999998</v>
    </nc>
  </rcc>
  <rcc rId="5358" sId="2" numFmtId="4">
    <oc r="H18">
      <v>2604.39</v>
    </oc>
    <nc r="H18">
      <v>3497.68</v>
    </nc>
  </rcc>
  <rcc rId="5359" sId="2" numFmtId="4">
    <oc r="H19">
      <v>-396.48</v>
    </oc>
    <nc r="H19">
      <v>-413</v>
    </nc>
  </rcc>
  <rcc rId="5360" sId="2" numFmtId="4">
    <oc r="H23">
      <v>13022.35</v>
    </oc>
    <nc r="H23">
      <v>14243.76</v>
    </nc>
  </rcc>
  <rcc rId="5361" sId="2" numFmtId="4">
    <oc r="H25">
      <v>6260.8</v>
    </oc>
    <nc r="H25">
      <v>4137.42</v>
    </nc>
  </rcc>
  <rcc rId="5362" sId="2" numFmtId="4">
    <oc r="H27">
      <v>22702.19</v>
    </oc>
    <nc r="H27">
      <v>22170.46</v>
    </nc>
  </rcc>
  <rcc rId="5363" sId="2" numFmtId="4">
    <oc r="H28">
      <v>0.19</v>
    </oc>
    <nc r="H28">
      <v>0</v>
    </nc>
  </rcc>
  <rrc rId="5364" sId="2" ref="A28:XFD28" action="deleteRow">
    <undo index="1" exp="ref" v="1" dr="L28" r="L26" sId="2"/>
    <undo index="1" exp="ref" v="1" dr="K28" r="K26" sId="2"/>
    <undo index="1" exp="ref" v="1" dr="J28" r="J26" sId="2"/>
    <undo index="1" exp="ref" v="1" dr="I28" r="I26" sId="2"/>
    <undo index="1" exp="ref" v="1" dr="H28" r="H26" sId="2"/>
    <undo index="1" exp="ref" v="1" dr="G28" r="G26" sId="2"/>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100:$XFD$100" dn="Z_10B69522_62AE_4313_859A_9E4F497E803C_.wvu.Rows" sId="2"/>
    <undo index="2" exp="area" ref3D="1" dr="$A$92:$XFD$96"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fmt sheetId="2" xfDxf="1" sqref="A28:XFD28" start="0" length="0">
      <dxf>
        <font>
          <sz val="10"/>
          <name val="Times New Roman"/>
          <scheme val="none"/>
        </font>
      </dxf>
    </rfmt>
    <rcc rId="0" sId="2" dxf="1">
      <nc r="C28" t="inlineStr">
        <is>
          <t>182 1 05 02022 01 0000 110</t>
        </is>
      </nc>
      <n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ndxf>
    </rcc>
    <rcc rId="0" sId="2" dxf="1">
      <nc r="D28" t="inlineStr">
        <is>
          <t>Единый налог на вмененный доход для отдельных видов деятельности (за налоговые периоды, истекшие до 1 января 2011 года)</t>
        </is>
      </nc>
      <ndxf>
        <font>
          <sz val="10"/>
          <color auto="1"/>
          <name val="Times New Roman"/>
          <scheme val="none"/>
        </font>
        <numFmt numFmtId="30" formatCode="@"/>
        <alignment horizontal="left" vertical="top" wrapText="1" readingOrder="0"/>
        <border outline="0">
          <left style="thin">
            <color indexed="64"/>
          </left>
          <right style="thin">
            <color indexed="64"/>
          </right>
          <top style="thin">
            <color indexed="64"/>
          </top>
          <bottom style="thin">
            <color indexed="64"/>
          </bottom>
        </border>
      </ndxf>
    </rcc>
    <rcc rId="0" sId="2" dxf="1">
      <nc r="E28" t="inlineStr">
        <is>
          <t>Федеральная налоговая служба</t>
        </is>
      </nc>
      <ndxf>
        <fill>
          <patternFill patternType="solid">
            <bgColor theme="0"/>
          </patternFill>
        </fill>
        <alignment horizontal="center" vertical="top" wrapText="1" readingOrder="0"/>
        <border outline="0">
          <left style="thin">
            <color indexed="64"/>
          </left>
          <right style="thin">
            <color indexed="64"/>
          </right>
          <top style="thin">
            <color indexed="64"/>
          </top>
          <bottom style="thin">
            <color indexed="64"/>
          </bottom>
        </border>
      </ndxf>
    </rcc>
    <rfmt sheetId="2" sqref="F28" start="0" length="0">
      <dxf>
        <font>
          <i/>
          <sz val="10"/>
          <name val="Times New Roman"/>
          <scheme val="none"/>
        </font>
        <alignment vertical="top" readingOrder="0"/>
        <border outline="0">
          <left style="thin">
            <color indexed="64"/>
          </left>
          <right style="thin">
            <color indexed="64"/>
          </right>
          <top style="thin">
            <color indexed="64"/>
          </top>
          <bottom style="thin">
            <color indexed="64"/>
          </bottom>
        </border>
      </dxf>
    </rfmt>
    <rcc rId="0" sId="2" dxf="1" numFmtId="4">
      <nc r="G2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H28">
        <v>0</v>
      </nc>
      <ndxf>
        <numFmt numFmtId="165" formatCode="#,##0.0"/>
        <fill>
          <patternFill patternType="solid">
            <bgColor rgb="FFFFFF00"/>
          </patternFill>
        </fill>
        <alignment horizontal="center" vertical="top" readingOrder="0"/>
        <border outline="0">
          <left style="thin">
            <color indexed="64"/>
          </left>
          <right style="thin">
            <color indexed="64"/>
          </right>
          <top style="thin">
            <color indexed="64"/>
          </top>
          <bottom style="thin">
            <color indexed="64"/>
          </bottom>
        </border>
      </ndxf>
    </rcc>
    <rcc rId="0" sId="2" dxf="1" numFmtId="4">
      <nc r="I2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J2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K2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cc rId="0" sId="2" dxf="1" numFmtId="4">
      <nc r="L28">
        <v>0</v>
      </nc>
      <ndxf>
        <numFmt numFmtId="165" formatCode="#,##0.0"/>
        <alignment horizontal="center" vertical="top" readingOrder="0"/>
        <border outline="0">
          <left style="thin">
            <color indexed="64"/>
          </left>
          <right style="thin">
            <color indexed="64"/>
          </right>
          <top style="thin">
            <color indexed="64"/>
          </top>
          <bottom style="thin">
            <color indexed="64"/>
          </bottom>
        </border>
      </ndxf>
    </rcc>
    <rfmt sheetId="2" sqref="M28" start="0" length="0">
      <dxf>
        <alignment vertical="top" readingOrder="0"/>
      </dxf>
    </rfmt>
    <rfmt sheetId="2" sqref="N28" start="0" length="0">
      <dxf>
        <alignment vertical="top" readingOrder="0"/>
      </dxf>
    </rfmt>
  </rrc>
  <rcc rId="5365" sId="2">
    <oc r="G26">
      <f>G27+#REF!</f>
    </oc>
    <nc r="G26">
      <f>G27</f>
    </nc>
  </rcc>
  <rcc rId="5366" sId="2">
    <oc r="H26">
      <f>H27+#REF!</f>
    </oc>
    <nc r="H26">
      <f>H27</f>
    </nc>
  </rcc>
  <rcc rId="5367" sId="2">
    <oc r="I26">
      <f>I27+#REF!</f>
    </oc>
    <nc r="I26">
      <f>I27</f>
    </nc>
  </rcc>
  <rcc rId="5368" sId="2">
    <oc r="J26">
      <f>J27+#REF!</f>
    </oc>
    <nc r="J26">
      <f>J27</f>
    </nc>
  </rcc>
  <rcc rId="5369" sId="2">
    <oc r="K26">
      <f>K27+#REF!</f>
    </oc>
    <nc r="K26">
      <f>K27</f>
    </nc>
  </rcc>
  <rcc rId="5370" sId="2">
    <oc r="L26">
      <f>L27+#REF!</f>
    </oc>
    <nc r="L26">
      <f>L27</f>
    </nc>
  </rcc>
  <rcc rId="5371" sId="2" numFmtId="4">
    <oc r="H29">
      <v>63.68</v>
    </oc>
    <nc r="H29">
      <v>27.91</v>
    </nc>
  </rcc>
  <rcc rId="5372" sId="2" numFmtId="4">
    <oc r="H31">
      <v>812.56</v>
    </oc>
    <nc r="H31">
      <v>766.19</v>
    </nc>
  </rcc>
  <rcc rId="5373" sId="2" numFmtId="4">
    <oc r="H34">
      <v>2280.89</v>
    </oc>
    <nc r="H34">
      <v>3289.69</v>
    </nc>
  </rcc>
  <rcc rId="5374" sId="2" numFmtId="4">
    <oc r="H37">
      <v>2045.32</v>
    </oc>
    <nc r="H37">
      <v>2124.25</v>
    </nc>
  </rcc>
  <rcc rId="5375" sId="2" numFmtId="4">
    <oc r="H39">
      <v>293.43</v>
    </oc>
    <nc r="H39">
      <v>454.87</v>
    </nc>
  </rcc>
  <rcc rId="5376" sId="2" numFmtId="4">
    <oc r="H42">
      <v>4235.0600000000004</v>
    </oc>
    <nc r="H42">
      <v>5070.84</v>
    </nc>
  </rcc>
  <rcc rId="5377" sId="2" numFmtId="4">
    <oc r="H45">
      <v>40</v>
    </oc>
    <nc r="H45">
      <v>36.799999999999997</v>
    </nc>
  </rcc>
  <rcc rId="5378" sId="2" numFmtId="4">
    <oc r="H48">
      <v>10</v>
    </oc>
    <nc r="H48">
      <v>234.75</v>
    </nc>
  </rcc>
  <rcc rId="5379" sId="2" numFmtId="4">
    <oc r="H50">
      <v>4961.54</v>
    </oc>
    <nc r="H50">
      <v>4872.17</v>
    </nc>
  </rcc>
  <rcc rId="5380" sId="2" numFmtId="4">
    <oc r="H51">
      <v>90.39</v>
    </oc>
    <nc r="H51">
      <v>88.95</v>
    </nc>
  </rcc>
  <rcc rId="5381" sId="2" numFmtId="4">
    <oc r="H53">
      <v>17810.669999999998</v>
    </oc>
    <nc r="H53">
      <v>18607.66</v>
    </nc>
  </rcc>
  <rcc rId="5382" sId="2" numFmtId="4">
    <oc r="H56">
      <v>262.74</v>
    </oc>
    <nc r="H56">
      <v>19.579999999999998</v>
    </nc>
  </rcc>
  <rcc rId="5383" sId="2" numFmtId="4">
    <oc r="H59">
      <v>6814.1</v>
    </oc>
    <nc r="H59">
      <v>7588.74</v>
    </nc>
  </rcc>
  <rcc rId="5384" sId="2" numFmtId="4">
    <nc r="H62">
      <v>407.53</v>
    </nc>
  </rcc>
  <rcc rId="5385" sId="2" numFmtId="4">
    <oc r="H63">
      <v>667.17</v>
    </oc>
    <nc r="H63">
      <v>225.53</v>
    </nc>
  </rcc>
  <rcc rId="5386" sId="2" numFmtId="4">
    <oc r="G64">
      <v>3</v>
    </oc>
    <nc r="G64">
      <v>55</v>
    </nc>
  </rcc>
  <rcc rId="5387" sId="2" numFmtId="4">
    <oc r="G65">
      <v>55</v>
    </oc>
    <nc r="G65">
      <v>3</v>
    </nc>
  </rcc>
  <rcc rId="5388" sId="2" numFmtId="4">
    <nc r="H64">
      <v>54.81</v>
    </nc>
  </rcc>
  <rcc rId="5389" sId="2" numFmtId="4">
    <oc r="H65">
      <v>293.11</v>
    </oc>
    <nc r="H65">
      <v>3.4</v>
    </nc>
  </rcc>
  <rcc rId="5390" sId="2" numFmtId="4">
    <oc r="H66">
      <v>0.05</v>
    </oc>
    <nc r="H66">
      <v>1.63</v>
    </nc>
  </rcc>
  <rcc rId="5391" sId="2" numFmtId="4">
    <oc r="H70">
      <v>16.48</v>
    </oc>
    <nc r="H70">
      <v>15.56</v>
    </nc>
  </rcc>
  <rcc rId="5392" sId="2" numFmtId="4">
    <oc r="H74">
      <v>2230.1999999999998</v>
    </oc>
    <nc r="H74">
      <v>2259.2800000000002</v>
    </nc>
  </rcc>
  <rcc rId="5393" sId="2" numFmtId="4">
    <nc r="H73">
      <v>3110</v>
    </nc>
  </rcc>
  <rcc rId="5394" sId="2" numFmtId="4">
    <oc r="H77">
      <v>7591.02</v>
    </oc>
    <nc r="H77">
      <v>8430</v>
    </nc>
  </rcc>
  <rcc rId="5395" sId="2" numFmtId="4">
    <oc r="H80">
      <v>530.91999999999996</v>
    </oc>
    <nc r="H80">
      <v>376.3</v>
    </nc>
  </rcc>
  <rcc rId="5396" sId="2" numFmtId="4">
    <oc r="H83">
      <v>1.3</v>
    </oc>
    <nc r="H83">
      <v>0.1</v>
    </nc>
  </rcc>
  <rcc rId="5397" sId="2" numFmtId="4">
    <oc r="H84">
      <v>10.47</v>
    </oc>
    <nc r="H84">
      <v>8.11</v>
    </nc>
  </rcc>
  <rcc rId="5398" sId="2" numFmtId="4">
    <oc r="H86">
      <v>29</v>
    </oc>
    <nc r="H86">
      <v>0.18</v>
    </nc>
  </rcc>
  <rcc rId="5399" sId="2" numFmtId="4">
    <oc r="H88">
      <v>151</v>
    </oc>
    <nc r="H88">
      <v>5</v>
    </nc>
  </rcc>
  <rcc rId="5400" sId="2" numFmtId="4">
    <oc r="H97">
      <v>212</v>
    </oc>
    <nc r="H97">
      <v>100.05</v>
    </nc>
  </rcc>
  <rcc rId="5401" sId="2" numFmtId="4">
    <oc r="H102">
      <v>84</v>
    </oc>
    <nc r="H102">
      <v>120</v>
    </nc>
  </rcc>
  <rcc rId="5402" sId="2" numFmtId="4">
    <oc r="H87">
      <v>54.65</v>
    </oc>
    <nc r="H87">
      <v>152.13</v>
    </nc>
  </rcc>
  <rcc rId="5403" sId="2" numFmtId="4">
    <oc r="H98">
      <v>4.46</v>
    </oc>
    <nc r="H98">
      <v>12.79</v>
    </nc>
  </rcc>
  <rcc rId="5404" sId="2" numFmtId="4">
    <oc r="H100">
      <v>12</v>
    </oc>
    <nc r="H100">
      <v>11.79</v>
    </nc>
  </rcc>
  <rcc rId="5405" sId="2" numFmtId="4">
    <oc r="H108">
      <v>257.93</v>
    </oc>
    <nc r="H108">
      <v>141.11000000000001</v>
    </nc>
  </rcc>
  <rcc rId="5406" sId="2" numFmtId="4">
    <oc r="H95">
      <v>5</v>
    </oc>
    <nc r="H95">
      <v>0</v>
    </nc>
  </rcc>
  <rcc rId="5407" sId="2" numFmtId="4">
    <oc r="H109">
      <v>41.46</v>
    </oc>
    <nc r="H109">
      <v>45.3</v>
    </nc>
  </rcc>
  <rcc rId="5408" sId="2" numFmtId="4">
    <oc r="H106">
      <v>49.47</v>
    </oc>
    <nc r="H106">
      <v>57.84</v>
    </nc>
  </rcc>
  <rcc rId="5409" sId="2" numFmtId="4">
    <oc r="H111">
      <v>346.91</v>
    </oc>
    <nc r="H111">
      <v>40.01</v>
    </nc>
  </rcc>
  <rcc rId="5410" sId="2" numFmtId="4">
    <oc r="H93">
      <v>0</v>
    </oc>
    <nc r="H93">
      <v>1</v>
    </nc>
  </rcc>
  <rcc rId="5411" sId="2" numFmtId="4">
    <oc r="H94">
      <v>1.08</v>
    </oc>
    <nc r="H94">
      <v>1.65</v>
    </nc>
  </rcc>
  <rrc rId="5412" sId="2" ref="A93:XFD93"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99:$XFD$99" dn="Z_10B69522_62AE_4313_859A_9E4F497E803C_.wvu.Rows" sId="2"/>
    <undo index="2" exp="area" ref3D="1" dr="$A$91:$XFD$95"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fmt sheetId="2" xfDxf="1" sqref="C93" start="0" length="0">
    <dxf>
      <font>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dxf>
  </rfmt>
  <rcc rId="5413" sId="2">
    <nc r="C93" t="inlineStr">
      <is>
        <t>076 1 16 25030 01 0000 140</t>
      </is>
    </nc>
  </rcc>
  <rfmt sheetId="2" sqref="D93" start="0" length="0">
    <dxf>
      <font>
        <b/>
        <sz val="8"/>
        <color auto="1"/>
        <name val="Arial Narrow"/>
        <scheme val="none"/>
      </font>
      <alignment vertical="center" readingOrder="0"/>
      <border outline="0">
        <left style="hair">
          <color indexed="64"/>
        </left>
        <right style="hair">
          <color indexed="64"/>
        </right>
      </border>
    </dxf>
  </rfmt>
  <rfmt sheetId="2" sqref="D93" start="0" length="0">
    <dxf>
      <font>
        <b val="0"/>
        <sz val="10"/>
        <color auto="1"/>
        <name val="Times New Roman"/>
        <scheme val="none"/>
      </font>
      <alignment vertical="top" readingOrder="0"/>
      <border outline="0">
        <left style="thin">
          <color indexed="64"/>
        </left>
        <right style="thin">
          <color indexed="64"/>
        </right>
      </border>
    </dxf>
  </rfmt>
  <rcc rId="5414" sId="2" odxf="1" dxf="1">
    <nc r="E93" t="inlineStr">
      <is>
        <t>Двинско-Печорское территориальное управление Федерального агенства по рыболовству</t>
      </is>
    </nc>
    <odxf>
      <font>
        <sz val="10"/>
        <name val="Times New Roman"/>
        <scheme val="none"/>
      </font>
      <numFmt numFmtId="0" formatCode="General"/>
      <alignment horizontal="center" readingOrder="0"/>
    </odxf>
    <ndxf>
      <font>
        <sz val="10"/>
        <color auto="1"/>
        <name val="Times New Roman"/>
        <scheme val="none"/>
      </font>
      <numFmt numFmtId="30" formatCode="@"/>
      <alignment horizontal="left" readingOrder="0"/>
    </ndxf>
  </rcc>
  <rcc rId="5415" sId="2">
    <nc r="D93" t="inlineStr">
      <is>
        <t>Денежные взыскания (штрафы) за нарушение законодательства Российской Федерации об охране и использовании животного мира</t>
      </is>
    </nc>
  </rcc>
  <rcc rId="5416" sId="2" numFmtId="4">
    <nc r="G93">
      <v>0</v>
    </nc>
  </rcc>
  <rcc rId="5417" sId="2" numFmtId="4">
    <nc r="I93">
      <v>0</v>
    </nc>
  </rcc>
  <rcc rId="5418" sId="2" numFmtId="4">
    <nc r="J93">
      <v>0</v>
    </nc>
  </rcc>
  <rcc rId="5419" sId="2" numFmtId="4">
    <nc r="K93">
      <v>0</v>
    </nc>
  </rcc>
  <rcc rId="5420" sId="2" numFmtId="4">
    <nc r="L93">
      <v>0</v>
    </nc>
  </rcc>
  <rcc rId="5421" sId="2" numFmtId="4">
    <nc r="H93">
      <v>216</v>
    </nc>
  </rcc>
  <rrc rId="5422" sId="2" ref="A104:XFD104"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rc rId="5423" sId="2" ref="A104:XFD104"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fmt sheetId="2" sqref="C104" start="0" length="0">
    <dxf>
      <font>
        <i/>
        <sz val="10"/>
        <color auto="1"/>
        <name val="Times New Roman"/>
        <scheme val="none"/>
      </font>
      <alignment horizontal="left" readingOrder="0"/>
    </dxf>
  </rfmt>
  <rfmt sheetId="2" sqref="D104" start="0" length="0">
    <dxf>
      <font>
        <i/>
        <sz val="10"/>
        <color auto="1"/>
        <name val="Times New Roman"/>
        <scheme val="none"/>
      </font>
    </dxf>
  </rfmt>
  <rfmt sheetId="2" sqref="E104" start="0" length="0">
    <dxf>
      <font>
        <i/>
        <sz val="10"/>
        <color auto="1"/>
        <name val="Times New Roman"/>
        <scheme val="none"/>
      </font>
      <numFmt numFmtId="30" formatCode="@"/>
      <alignment horizontal="left" readingOrder="0"/>
      <border outline="0">
        <left style="thin">
          <color indexed="64"/>
        </left>
        <right style="thin">
          <color indexed="64"/>
        </right>
        <top style="thin">
          <color indexed="64"/>
        </top>
        <bottom style="thin">
          <color indexed="64"/>
        </bottom>
      </border>
    </dxf>
  </rfmt>
  <rfmt sheetId="2" sqref="F104" start="0" length="0">
    <dxf>
      <font>
        <i/>
        <sz val="10"/>
        <color auto="1"/>
        <name val="Times New Roman"/>
        <scheme val="none"/>
      </font>
      <numFmt numFmtId="30" formatCode="@"/>
      <alignment horizontal="left" wrapText="1" readingOrder="0"/>
    </dxf>
  </rfmt>
  <rfmt sheetId="2" sqref="G104" start="0" length="0">
    <dxf>
      <font>
        <i/>
        <sz val="10"/>
        <color auto="1"/>
        <name val="Times New Roman"/>
        <scheme val="none"/>
      </font>
      <numFmt numFmtId="30" formatCode="@"/>
      <alignment horizontal="left" wrapText="1" readingOrder="0"/>
    </dxf>
  </rfmt>
  <rfmt sheetId="2" sqref="H104" start="0" length="0">
    <dxf>
      <font>
        <i/>
        <sz val="10"/>
        <color auto="1"/>
        <name val="Times New Roman"/>
        <scheme val="none"/>
      </font>
      <numFmt numFmtId="30" formatCode="@"/>
      <fill>
        <patternFill patternType="none">
          <bgColor indexed="65"/>
        </patternFill>
      </fill>
      <alignment horizontal="left" wrapText="1" readingOrder="0"/>
    </dxf>
  </rfmt>
  <rfmt sheetId="2" sqref="I104" start="0" length="0">
    <dxf>
      <font>
        <i/>
        <sz val="10"/>
        <color auto="1"/>
        <name val="Times New Roman"/>
        <scheme val="none"/>
      </font>
      <numFmt numFmtId="30" formatCode="@"/>
      <alignment horizontal="left" wrapText="1" readingOrder="0"/>
    </dxf>
  </rfmt>
  <rfmt sheetId="2" sqref="J104" start="0" length="0">
    <dxf>
      <font>
        <i/>
        <sz val="10"/>
        <color auto="1"/>
        <name val="Times New Roman"/>
        <scheme val="none"/>
      </font>
      <numFmt numFmtId="30" formatCode="@"/>
      <alignment horizontal="left" wrapText="1" readingOrder="0"/>
    </dxf>
  </rfmt>
  <rfmt sheetId="2" sqref="K104" start="0" length="0">
    <dxf>
      <font>
        <i/>
        <sz val="10"/>
        <color auto="1"/>
        <name val="Times New Roman"/>
        <scheme val="none"/>
      </font>
      <numFmt numFmtId="30" formatCode="@"/>
      <alignment horizontal="left" wrapText="1" readingOrder="0"/>
    </dxf>
  </rfmt>
  <rfmt sheetId="2" sqref="L104" start="0" length="0">
    <dxf>
      <font>
        <i/>
        <sz val="10"/>
        <color auto="1"/>
        <name val="Times New Roman"/>
        <scheme val="none"/>
      </font>
      <numFmt numFmtId="30" formatCode="@"/>
      <alignment horizontal="left" wrapText="1" readingOrder="0"/>
    </dxf>
  </rfmt>
  <rfmt sheetId="2" sqref="C105" start="0" length="0">
    <dxf>
      <font>
        <sz val="10"/>
        <color auto="1"/>
        <name val="Times New Roman"/>
        <scheme val="none"/>
      </font>
      <alignment horizontal="left" readingOrder="0"/>
    </dxf>
  </rfmt>
  <rfmt sheetId="2" sqref="E105" start="0" length="0">
    <dxf>
      <numFmt numFmtId="30" formatCode="@"/>
      <alignment horizontal="left" readingOrder="0"/>
      <border outline="0">
        <left style="thin">
          <color indexed="64"/>
        </left>
        <right style="thin">
          <color indexed="64"/>
        </right>
        <top style="thin">
          <color indexed="64"/>
        </top>
        <bottom style="thin">
          <color indexed="64"/>
        </bottom>
      </border>
    </dxf>
  </rfmt>
  <rfmt sheetId="2" sqref="F105" start="0" length="0">
    <dxf>
      <numFmt numFmtId="30" formatCode="@"/>
      <alignment horizontal="left" wrapText="1" readingOrder="0"/>
    </dxf>
  </rfmt>
  <rfmt sheetId="2" sqref="G105" start="0" length="0">
    <dxf>
      <numFmt numFmtId="30" formatCode="@"/>
      <alignment horizontal="left" wrapText="1" readingOrder="0"/>
    </dxf>
  </rfmt>
  <rfmt sheetId="2" sqref="H105" start="0" length="0">
    <dxf>
      <numFmt numFmtId="30" formatCode="@"/>
      <fill>
        <patternFill patternType="none">
          <bgColor indexed="65"/>
        </patternFill>
      </fill>
      <alignment horizontal="left" wrapText="1" readingOrder="0"/>
    </dxf>
  </rfmt>
  <rfmt sheetId="2" sqref="I105" start="0" length="0">
    <dxf>
      <numFmt numFmtId="30" formatCode="@"/>
      <alignment horizontal="left" wrapText="1" readingOrder="0"/>
    </dxf>
  </rfmt>
  <rfmt sheetId="2" sqref="J105" start="0" length="0">
    <dxf>
      <numFmt numFmtId="30" formatCode="@"/>
      <alignment horizontal="left" wrapText="1" readingOrder="0"/>
    </dxf>
  </rfmt>
  <rfmt sheetId="2" sqref="K105" start="0" length="0">
    <dxf>
      <numFmt numFmtId="30" formatCode="@"/>
      <alignment horizontal="left" wrapText="1" readingOrder="0"/>
    </dxf>
  </rfmt>
  <rfmt sheetId="2" sqref="L105" start="0" length="0">
    <dxf>
      <numFmt numFmtId="30" formatCode="@"/>
      <alignment horizontal="left" wrapText="1" readingOrder="0"/>
    </dxf>
  </rfmt>
  <rfmt sheetId="2" sqref="C104" start="0" length="0">
    <dxf>
      <alignment horizontal="general" readingOrder="0"/>
    </dxf>
  </rfmt>
  <rcc rId="5424" sId="2">
    <nc r="C104" t="inlineStr">
      <is>
        <t>000 1 16 35000 00 0000 140</t>
      </is>
    </nc>
  </rcc>
  <rfmt sheetId="2" sqref="C105" start="0" length="0">
    <dxf>
      <font>
        <sz val="10"/>
        <color auto="1"/>
        <name val="Times New Roman"/>
        <scheme val="none"/>
      </font>
      <alignment horizontal="general" readingOrder="0"/>
    </dxf>
  </rfmt>
  <rcc rId="5425" sId="2">
    <nc r="C105" t="inlineStr">
      <is>
        <t>076 1 16 35020 04 0000 140</t>
      </is>
    </nc>
  </rcc>
  <rfmt sheetId="2" sqref="D104" start="0" length="0">
    <dxf>
      <font>
        <b/>
        <i val="0"/>
        <sz val="8"/>
        <color auto="1"/>
        <name val="Arial Narrow"/>
        <scheme val="none"/>
      </font>
      <alignment vertical="center" readingOrder="0"/>
      <border outline="0">
        <left style="hair">
          <color indexed="64"/>
        </left>
        <right style="hair">
          <color indexed="64"/>
        </right>
      </border>
    </dxf>
  </rfmt>
  <rfmt sheetId="2" sqref="D105" start="0" length="0">
    <dxf>
      <font>
        <sz val="8"/>
        <color auto="1"/>
        <name val="Arial Narrow"/>
        <scheme val="none"/>
      </font>
      <alignment vertical="center" readingOrder="0"/>
      <border outline="0">
        <left style="hair">
          <color indexed="64"/>
        </left>
        <right style="hair">
          <color indexed="64"/>
        </right>
        <top style="hair">
          <color indexed="64"/>
        </top>
        <bottom style="hair">
          <color indexed="64"/>
        </bottom>
      </border>
    </dxf>
  </rfmt>
  <rcc rId="5426" sId="2" odxf="1" dxf="1">
    <nc r="D104" t="inlineStr">
      <is>
        <t>Суммы по искам о возмещении вреда, причиненного окружающей среде</t>
      </is>
    </nc>
    <ndxf>
      <font>
        <b val="0"/>
        <i/>
        <sz val="10"/>
        <color auto="1"/>
        <name val="Times New Roman"/>
        <scheme val="none"/>
      </font>
      <alignment vertical="top" readingOrder="0"/>
      <border outline="0">
        <left style="thin">
          <color indexed="64"/>
        </left>
        <right style="thin">
          <color indexed="64"/>
        </right>
      </border>
    </ndxf>
  </rcc>
  <rcc rId="5427" sId="2" odxf="1" dxf="1">
    <nc r="D105" t="inlineStr">
      <is>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is>
    </nc>
    <n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ndxf>
  </rcc>
  <rfmt sheetId="2" sqref="E105" start="0" length="0">
    <dxf>
      <font>
        <sz val="8"/>
        <color auto="1"/>
        <name val="Arial Narrow"/>
        <scheme val="none"/>
      </font>
      <alignment vertical="center" readingOrder="0"/>
      <border outline="0">
        <left style="hair">
          <color indexed="64"/>
        </left>
        <right style="hair">
          <color indexed="64"/>
        </right>
        <top style="hair">
          <color indexed="64"/>
        </top>
        <bottom style="hair">
          <color indexed="64"/>
        </bottom>
      </border>
    </dxf>
  </rfmt>
  <rcc rId="5428" sId="2" odxf="1" dxf="1">
    <nc r="E105" t="inlineStr">
      <is>
        <t>Двинско-Печорское территориальное управление Федерального агенства по рыболовству</t>
      </is>
    </nc>
    <ndxf>
      <font>
        <sz val="10"/>
        <color auto="1"/>
        <name val="Times New Roman"/>
        <scheme val="none"/>
      </font>
      <numFmt numFmtId="0" formatCode="General"/>
      <alignment horizontal="center" vertical="top" readingOrder="0"/>
      <border outline="0">
        <left style="thin">
          <color indexed="64"/>
        </left>
        <right style="thin">
          <color indexed="64"/>
        </right>
        <top style="thin">
          <color indexed="64"/>
        </top>
        <bottom style="thin">
          <color indexed="64"/>
        </bottom>
      </border>
    </ndxf>
  </rcc>
  <rfmt sheetId="2" sqref="G104:L104">
    <dxf>
      <alignment horizontal="center" readingOrder="0"/>
    </dxf>
  </rfmt>
  <rfmt sheetId="2" sqref="G105">
    <dxf>
      <alignment horizontal="center" readingOrder="0"/>
    </dxf>
  </rfmt>
  <rfmt sheetId="2" sqref="H105" start="0" length="0">
    <dxf>
      <alignment horizontal="center" readingOrder="0"/>
    </dxf>
  </rfmt>
  <rfmt sheetId="2" sqref="I105" start="0" length="0">
    <dxf>
      <alignment horizontal="center" readingOrder="0"/>
    </dxf>
  </rfmt>
  <rfmt sheetId="2" sqref="J105" start="0" length="0">
    <dxf>
      <alignment horizontal="center" readingOrder="0"/>
    </dxf>
  </rfmt>
  <rfmt sheetId="2" sqref="K105" start="0" length="0">
    <dxf>
      <alignment horizontal="center" readingOrder="0"/>
    </dxf>
  </rfmt>
  <rfmt sheetId="2" sqref="L105" start="0" length="0">
    <dxf>
      <alignment horizontal="center" readingOrder="0"/>
    </dxf>
  </rfmt>
  <rcc rId="5429" sId="2" odxf="1" dxf="1" numFmtId="4">
    <nc r="G105">
      <v>0</v>
    </nc>
    <ndxf>
      <numFmt numFmtId="165" formatCode="#,##0.0"/>
      <alignment wrapText="0" readingOrder="0"/>
    </ndxf>
  </rcc>
  <rfmt sheetId="2" sqref="I105" start="0" length="0">
    <dxf>
      <numFmt numFmtId="165" formatCode="#,##0.0"/>
      <alignment wrapText="0" readingOrder="0"/>
    </dxf>
  </rfmt>
  <rfmt sheetId="2" sqref="J105" start="0" length="0">
    <dxf>
      <numFmt numFmtId="165" formatCode="#,##0.0"/>
      <alignment wrapText="0" readingOrder="0"/>
    </dxf>
  </rfmt>
  <rfmt sheetId="2" sqref="K105" start="0" length="0">
    <dxf>
      <numFmt numFmtId="165" formatCode="#,##0.0"/>
      <alignment wrapText="0" readingOrder="0"/>
    </dxf>
  </rfmt>
  <rfmt sheetId="2" sqref="L105" start="0" length="0">
    <dxf>
      <numFmt numFmtId="165" formatCode="#,##0.0"/>
      <alignment wrapText="0" readingOrder="0"/>
    </dxf>
  </rfmt>
  <rcc rId="5430" sId="2" numFmtId="4">
    <nc r="I105">
      <v>0</v>
    </nc>
  </rcc>
  <rcc rId="5431" sId="2" numFmtId="4">
    <nc r="J105">
      <v>0</v>
    </nc>
  </rcc>
  <rcc rId="5432" sId="2" numFmtId="4">
    <nc r="K105">
      <v>0</v>
    </nc>
  </rcc>
  <rcc rId="5433" sId="2" numFmtId="4">
    <nc r="L105">
      <v>0</v>
    </nc>
  </rcc>
  <rcc rId="5434" sId="2" odxf="1" dxf="1">
    <nc r="G104">
      <f>G105</f>
    </nc>
    <ndxf>
      <font>
        <sz val="10"/>
        <color auto="1"/>
        <name val="Times New Roman"/>
        <scheme val="none"/>
      </font>
      <numFmt numFmtId="165" formatCode="#,##0.0"/>
      <alignment wrapText="0" readingOrder="0"/>
    </ndxf>
  </rcc>
  <rcc rId="5435" sId="2" odxf="1" dxf="1">
    <nc r="H104">
      <f>H105</f>
    </nc>
    <ndxf>
      <font>
        <sz val="10"/>
        <color auto="1"/>
        <name val="Times New Roman"/>
        <scheme val="none"/>
      </font>
      <numFmt numFmtId="165" formatCode="#,##0.0"/>
      <alignment wrapText="0" readingOrder="0"/>
    </ndxf>
  </rcc>
  <rcc rId="5436" sId="2" odxf="1" dxf="1" numFmtId="4">
    <nc r="I104">
      <f>I105</f>
    </nc>
    <ndxf>
      <font>
        <sz val="10"/>
        <color auto="1"/>
        <name val="Times New Roman"/>
        <scheme val="none"/>
      </font>
      <numFmt numFmtId="165" formatCode="#,##0.0"/>
      <alignment wrapText="0" readingOrder="0"/>
    </ndxf>
  </rcc>
  <rcc rId="5437" sId="2" odxf="1" dxf="1">
    <nc r="J104">
      <f>J105</f>
    </nc>
    <ndxf>
      <font>
        <sz val="10"/>
        <color auto="1"/>
        <name val="Times New Roman"/>
        <scheme val="none"/>
      </font>
      <numFmt numFmtId="165" formatCode="#,##0.0"/>
      <alignment wrapText="0" readingOrder="0"/>
    </ndxf>
  </rcc>
  <rcc rId="5438" sId="2" odxf="1" dxf="1">
    <nc r="K104">
      <f>K105</f>
    </nc>
    <ndxf>
      <font>
        <sz val="10"/>
        <color auto="1"/>
        <name val="Times New Roman"/>
        <scheme val="none"/>
      </font>
      <numFmt numFmtId="165" formatCode="#,##0.0"/>
      <alignment wrapText="0" readingOrder="0"/>
    </ndxf>
  </rcc>
  <rcc rId="5439" sId="2" odxf="1" dxf="1">
    <nc r="L104">
      <f>L105</f>
    </nc>
    <ndxf>
      <font>
        <sz val="10"/>
        <color auto="1"/>
        <name val="Times New Roman"/>
        <scheme val="none"/>
      </font>
      <numFmt numFmtId="165" formatCode="#,##0.0"/>
      <alignment wrapText="0" readingOrder="0"/>
    </ndxf>
  </rcc>
  <rcc rId="5440" sId="2">
    <nc r="H105" t="inlineStr">
      <is>
        <t>6,02</t>
      </is>
    </nc>
  </rcc>
  <rcc rId="5441" sId="2">
    <oc r="H81">
      <f>H82+H85+H91+H97+H100+H102+H108+H110+H113+H115+H89+H106</f>
    </oc>
    <nc r="H81">
      <f>H82+H85+H91+H97+H100+H102+H108+H110+H113+H115+H89+H106+H104</f>
    </nc>
  </rcc>
  <rrc rId="5442" sId="2" ref="A92:XFD92" action="insertRow">
    <undo index="4" exp="area" ref3D="1" dr="$N$1:$N$1048576" dn="Z_10B69522_62AE_4313_859A_9E4F497E803C_.wvu.Cols" sId="2"/>
    <undo index="2" exp="area" ref3D="1" dr="$F$1:$F$1048576" dn="Z_10B69522_62AE_4313_859A_9E4F497E803C_.wvu.Cols" sId="2"/>
    <undo index="1" exp="area" ref3D="1" dr="$A$1:$B$1048576" dn="Z_10B69522_62AE_4313_859A_9E4F497E803C_.wvu.Cols" sId="2"/>
    <undo index="4" exp="area" ref3D="1" dr="$A$100:$XFD$100" dn="Z_10B69522_62AE_4313_859A_9E4F497E803C_.wvu.Rows" sId="2"/>
    <undo index="2" exp="area" ref3D="1" dr="$A$91:$XFD$96" dn="Z_10B69522_62AE_4313_859A_9E4F497E803C_.wvu.Rows" sId="2"/>
    <undo index="2" exp="area" ref3D="1" dr="$F$1:$F$1048576" dn="Z_59B1F92E_3080_4B3C_AB43_7CBA0A8FFB6D_.wvu.Cols" sId="2"/>
    <undo index="1" exp="area" ref3D="1" dr="$A$1:$B$1048576" dn="Z_59B1F92E_3080_4B3C_AB43_7CBA0A8FFB6D_.wvu.Cols" sId="2"/>
    <undo index="2" exp="area" ref3D="1" dr="$F$1:$F$1048576" dn="Z_5BFBE340_7A77_4A81_BD8D_F4A5E4682C7D_.wvu.Cols" sId="2"/>
    <undo index="1" exp="area" ref3D="1" dr="$A$1:$B$1048576" dn="Z_5BFBE340_7A77_4A81_BD8D_F4A5E4682C7D_.wvu.Cols" sId="2"/>
  </rrc>
  <rfmt sheetId="2" xfDxf="1" sqref="C92" start="0" length="0">
    <dxf>
      <font>
        <i/>
        <sz val="10"/>
        <color auto="1"/>
        <name val="Times New Roman"/>
        <scheme val="none"/>
      </font>
      <numFmt numFmtId="30" formatCode="@"/>
      <alignment vertical="top" wrapText="1" readingOrder="0"/>
      <border outline="0">
        <left style="thin">
          <color indexed="64"/>
        </left>
        <right style="thin">
          <color indexed="64"/>
        </right>
        <top style="thin">
          <color indexed="64"/>
        </top>
        <bottom style="thin">
          <color indexed="64"/>
        </bottom>
      </border>
    </dxf>
  </rfmt>
  <rfmt sheetId="2" sqref="C92" start="0" length="0">
    <dxf>
      <font>
        <i val="0"/>
        <sz val="10"/>
        <color auto="1"/>
        <name val="Times New Roman"/>
        <scheme val="none"/>
      </font>
    </dxf>
  </rfmt>
  <rcc rId="5443" sId="2">
    <nc r="C92" t="inlineStr">
      <is>
        <t>852 1 16 25010 01 0000 140</t>
      </is>
    </nc>
  </rcc>
  <rfmt sheetId="2" sqref="D92" start="0" length="0">
    <dxf>
      <font>
        <i val="0"/>
        <sz val="8"/>
        <color auto="1"/>
        <name val="Arial Narrow"/>
        <scheme val="none"/>
      </font>
      <alignment vertical="center" readingOrder="0"/>
      <border outline="0">
        <left style="hair">
          <color indexed="64"/>
        </left>
        <right style="hair">
          <color indexed="64"/>
        </right>
        <top style="hair">
          <color indexed="64"/>
        </top>
        <bottom style="hair">
          <color indexed="64"/>
        </bottom>
      </border>
    </dxf>
  </rfmt>
  <rcc rId="5444" sId="2" odxf="1" dxf="1">
    <nc r="D92" t="inlineStr">
      <is>
        <t>Денежные взыскания (штрафы) за нарушение законодательства Российской Федерации о недрах</t>
      </is>
    </nc>
    <ndxf>
      <font>
        <sz val="10"/>
        <color auto="1"/>
        <name val="Times New Roman"/>
        <scheme val="none"/>
      </font>
      <alignment vertical="top" readingOrder="0"/>
      <border outline="0">
        <left style="thin">
          <color indexed="64"/>
        </left>
        <right style="thin">
          <color indexed="64"/>
        </right>
        <top style="thin">
          <color indexed="64"/>
        </top>
        <bottom style="thin">
          <color indexed="64"/>
        </bottom>
      </border>
    </ndxf>
  </rcc>
  <rcc rId="5445" sId="2" odxf="1" dxf="1">
    <nc r="E92" t="inlineStr">
      <is>
        <t>Министерство природных ресурсов  и охраны окружающей среды РК</t>
      </is>
    </nc>
    <odxf>
      <alignment wrapText="0" readingOrder="0"/>
    </odxf>
    <ndxf>
      <alignment wrapText="1" readingOrder="0"/>
    </ndxf>
  </rcc>
  <rcc rId="5446" sId="2" numFmtId="4">
    <nc r="G92">
      <v>0</v>
    </nc>
  </rcc>
  <rcc rId="5447" sId="2" numFmtId="4">
    <nc r="I92">
      <v>0</v>
    </nc>
  </rcc>
  <rcc rId="5448" sId="2" numFmtId="4">
    <nc r="J92">
      <v>0</v>
    </nc>
  </rcc>
  <rcc rId="5449" sId="2" numFmtId="4">
    <nc r="K92">
      <v>0</v>
    </nc>
  </rcc>
  <rcc rId="5450" sId="2" numFmtId="4">
    <nc r="L92">
      <v>0</v>
    </nc>
  </rcc>
  <rcc rId="5451" sId="2" numFmtId="4">
    <nc r="H92">
      <v>4.12</v>
    </nc>
  </rcc>
  <rcc rId="5452" sId="2">
    <oc r="G91">
      <f>G97+G93+G95+G96</f>
    </oc>
    <nc r="G91">
      <f>G97+G93+G95+G96+G92</f>
    </nc>
  </rcc>
  <rcc rId="5453" sId="2">
    <oc r="H91">
      <f>H96+H92+H94+H95</f>
    </oc>
    <nc r="H91">
      <f>H97+H93+H95+H96+H92</f>
    </nc>
  </rcc>
  <rcc rId="5454" sId="2">
    <oc r="I91">
      <f>I97+I93+I95+I96</f>
    </oc>
    <nc r="I91">
      <f>I97+I93+I95+I96+I92</f>
    </nc>
  </rcc>
  <rcc rId="5455" sId="2">
    <oc r="J91">
      <f>J97+J93+J95+J96</f>
    </oc>
    <nc r="J91">
      <f>J97+J93+J95+J96+J92</f>
    </nc>
  </rcc>
  <rcc rId="5456" sId="2">
    <oc r="K91">
      <f>K97+K93+K95+K96</f>
    </oc>
    <nc r="K91">
      <f>K97+K93+K95+K96+K92</f>
    </nc>
  </rcc>
  <rcc rId="5457" sId="2">
    <oc r="L91">
      <f>L97+L93+L95+L96</f>
    </oc>
    <nc r="L91">
      <f>L97+L93+L95+L96+L92</f>
    </nc>
  </rcc>
  <rcc rId="5458" sId="2" numFmtId="4">
    <oc r="H117">
      <v>2139.27</v>
    </oc>
    <nc r="H117">
      <v>1598.38</v>
    </nc>
  </rcc>
  <rcv guid="{5BFBE340-7A77-4A81-BD8D-F4A5E4682C7D}" action="delete"/>
  <rdn rId="0" localSheetId="1" customView="1" name="Z_5BFBE340_7A77_4A81_BD8D_F4A5E4682C7D_.wvu.PrintArea" hidden="1" oldHidden="1">
    <formula>'на 01.07.'!$A$4:$L$175</formula>
    <oldFormula>'на 01.07.'!$A$4:$L$175</oldFormula>
  </rdn>
  <rdn rId="0" localSheetId="1" customView="1" name="Z_5BFBE340_7A77_4A81_BD8D_F4A5E4682C7D_.wvu.PrintTitles" hidden="1" oldHidden="1">
    <formula>'на 01.07.'!$4:$6</formula>
    <oldFormula>'на 01.07.'!$4:$6</oldFormula>
  </rdn>
  <rdn rId="0" localSheetId="1" customView="1" name="Z_5BFBE340_7A77_4A81_BD8D_F4A5E4682C7D_.wvu.Cols" hidden="1" oldHidden="1">
    <formula>'на 01.07.'!$A:$B,'на 01.07.'!$F:$F</formula>
    <oldFormula>'на 01.07.'!$A:$B,'на 01.07.'!$F:$F</oldFormula>
  </rdn>
  <rdn rId="0" localSheetId="2" customView="1" name="Z_5BFBE340_7A77_4A81_BD8D_F4A5E4682C7D_.wvu.PrintArea" hidden="1" oldHidden="1">
    <formula>Лист1!$C$1:$L$152</formula>
    <oldFormula>Лист1!$C$1:$L$152</oldFormula>
  </rdn>
  <rdn rId="0" localSheetId="2" customView="1" name="Z_5BFBE340_7A77_4A81_BD8D_F4A5E4682C7D_.wvu.PrintTitles" hidden="1" oldHidden="1">
    <formula>Лист1!$4:$6</formula>
    <oldFormula>Лист1!$4:$6</oldFormula>
  </rdn>
  <rdn rId="0" localSheetId="2" customView="1" name="Z_5BFBE340_7A77_4A81_BD8D_F4A5E4682C7D_.wvu.Cols" hidden="1" oldHidden="1">
    <formula>Лист1!$A:$B,Лист1!$F:$F</formula>
    <oldFormula>Лист1!$A:$B,Лист1!$F:$F</oldFormula>
  </rdn>
  <rcv guid="{5BFBE340-7A77-4A81-BD8D-F4A5E4682C7D}"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65" sId="2" numFmtId="4">
    <oc r="H79">
      <f>H80</f>
    </oc>
    <nc r="H79">
      <v>368.2</v>
    </nc>
  </rcc>
  <rcc rId="5466" sId="2" numFmtId="4">
    <oc r="H120">
      <v>0</v>
    </oc>
    <nc r="H120">
      <v>1</v>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467" sId="2" numFmtId="4">
    <oc r="G127">
      <v>249141.8</v>
    </oc>
    <nc r="G127">
      <v>297024.90000000002</v>
    </nc>
  </rcc>
  <rcc rId="5468" sId="2" numFmtId="4">
    <oc r="H127">
      <v>207618.16</v>
    </oc>
    <nc r="H127">
      <v>247420</v>
    </nc>
  </rcc>
  <rcc rId="5469" sId="2" numFmtId="4">
    <oc r="I127">
      <v>249141.8</v>
    </oc>
    <nc r="I127">
      <v>297024.90000000002</v>
    </nc>
  </rcc>
  <rcc rId="5470" sId="2" numFmtId="4">
    <oc r="J127">
      <v>297024.90000000002</v>
    </oc>
    <nc r="J127">
      <v>315233.8</v>
    </nc>
  </rcc>
  <rcc rId="5471" sId="2" numFmtId="4">
    <oc r="K127">
      <v>260513.6</v>
    </oc>
    <nc r="K127">
      <v>286609.59999999998</v>
    </nc>
  </rcc>
  <rcc rId="5472" sId="2" numFmtId="4">
    <oc r="L127">
      <v>265039.8</v>
    </oc>
    <nc r="L127">
      <v>289176.8</v>
    </nc>
  </rcc>
  <rcc rId="5473" sId="2" numFmtId="4">
    <oc r="J128">
      <v>307714.40000000002</v>
    </oc>
    <nc r="J128">
      <v>303909.09999999998</v>
    </nc>
  </rcc>
  <rcc rId="5474" sId="2" numFmtId="4">
    <oc r="G128">
      <v>450159.5</v>
    </oc>
    <nc r="G128">
      <v>323919.40000000002</v>
    </nc>
  </rcc>
  <rcc rId="5475" sId="2" numFmtId="4">
    <oc r="H128">
      <v>330861.53000000003</v>
    </oc>
    <nc r="H128">
      <v>256320</v>
    </nc>
  </rcc>
  <rcc rId="5476" sId="2" numFmtId="4">
    <oc r="I128">
      <v>453313.4</v>
    </oc>
    <nc r="I128">
      <v>323919.40000000002</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5"/>
  <sheetViews>
    <sheetView topLeftCell="C1" zoomScale="90" zoomScaleNormal="90" workbookViewId="0">
      <selection activeCell="K9" sqref="K9"/>
    </sheetView>
  </sheetViews>
  <sheetFormatPr defaultColWidth="9.109375" defaultRowHeight="13.2" x14ac:dyDescent="0.25"/>
  <cols>
    <col min="1" max="1" width="9.109375" style="1" hidden="1" customWidth="1"/>
    <col min="2" max="2" width="19.109375" style="1" hidden="1" customWidth="1"/>
    <col min="3" max="3" width="23.44140625" style="1" customWidth="1"/>
    <col min="4" max="4" width="35" style="1" customWidth="1"/>
    <col min="5" max="5" width="39.6640625" style="1" customWidth="1"/>
    <col min="6" max="6" width="9.109375" style="1" hidden="1" customWidth="1"/>
    <col min="7" max="7" width="13.6640625" style="1" customWidth="1"/>
    <col min="8" max="8" width="14.109375" style="1" customWidth="1"/>
    <col min="9" max="9" width="11.5546875" style="1" customWidth="1"/>
    <col min="10" max="10" width="14.44140625" style="1" customWidth="1"/>
    <col min="11" max="11" width="13.6640625" style="1" customWidth="1"/>
    <col min="12" max="12" width="12.33203125" style="1" customWidth="1"/>
    <col min="13" max="13" width="9.109375" style="1"/>
    <col min="14" max="14" width="11.109375" style="1" bestFit="1" customWidth="1"/>
    <col min="15" max="16384" width="9.109375" style="1"/>
  </cols>
  <sheetData>
    <row r="1" spans="1:14" ht="12.75" x14ac:dyDescent="0.2">
      <c r="J1" s="152"/>
      <c r="K1" s="152"/>
      <c r="L1" s="152"/>
    </row>
    <row r="2" spans="1:14" ht="17.399999999999999" x14ac:dyDescent="0.3">
      <c r="C2" s="153" t="s">
        <v>357</v>
      </c>
      <c r="D2" s="153"/>
      <c r="E2" s="153"/>
      <c r="F2" s="153"/>
      <c r="G2" s="153"/>
      <c r="H2" s="153"/>
      <c r="I2" s="153"/>
      <c r="J2" s="153"/>
      <c r="K2" s="153"/>
      <c r="L2" s="153"/>
    </row>
    <row r="4" spans="1:14" ht="118.8" x14ac:dyDescent="0.25">
      <c r="A4" s="154" t="s">
        <v>0</v>
      </c>
      <c r="B4" s="155" t="s">
        <v>1</v>
      </c>
      <c r="C4" s="154" t="s">
        <v>2</v>
      </c>
      <c r="D4" s="154"/>
      <c r="E4" s="154" t="s">
        <v>3</v>
      </c>
      <c r="F4" s="42" t="s">
        <v>4</v>
      </c>
      <c r="G4" s="42" t="s">
        <v>229</v>
      </c>
      <c r="H4" s="42" t="s">
        <v>234</v>
      </c>
      <c r="I4" s="42" t="s">
        <v>230</v>
      </c>
      <c r="J4" s="154" t="s">
        <v>5</v>
      </c>
      <c r="K4" s="154"/>
      <c r="L4" s="154"/>
    </row>
    <row r="5" spans="1:14" ht="51.75" customHeight="1" x14ac:dyDescent="0.25">
      <c r="A5" s="154"/>
      <c r="B5" s="155"/>
      <c r="C5" s="42" t="s">
        <v>6</v>
      </c>
      <c r="D5" s="42" t="s">
        <v>7</v>
      </c>
      <c r="E5" s="154"/>
      <c r="F5" s="42"/>
      <c r="G5" s="42"/>
      <c r="H5" s="7"/>
      <c r="I5" s="7"/>
      <c r="J5" s="42" t="s">
        <v>231</v>
      </c>
      <c r="K5" s="42" t="s">
        <v>232</v>
      </c>
      <c r="L5" s="42" t="s">
        <v>233</v>
      </c>
    </row>
    <row r="6" spans="1:14" ht="12.75" x14ac:dyDescent="0.2">
      <c r="A6" s="2">
        <v>1</v>
      </c>
      <c r="B6" s="59">
        <v>2</v>
      </c>
      <c r="C6" s="42">
        <v>3</v>
      </c>
      <c r="D6" s="42">
        <v>4</v>
      </c>
      <c r="E6" s="42">
        <v>5</v>
      </c>
      <c r="F6" s="42">
        <v>6</v>
      </c>
      <c r="G6" s="42">
        <v>7</v>
      </c>
      <c r="H6" s="42">
        <v>8</v>
      </c>
      <c r="I6" s="42">
        <v>9</v>
      </c>
      <c r="J6" s="42">
        <v>10</v>
      </c>
      <c r="K6" s="42">
        <v>11</v>
      </c>
      <c r="L6" s="42">
        <v>12</v>
      </c>
    </row>
    <row r="7" spans="1:14" ht="26.4" x14ac:dyDescent="0.25">
      <c r="A7" s="8"/>
      <c r="B7" s="60"/>
      <c r="C7" s="9" t="s">
        <v>9</v>
      </c>
      <c r="D7" s="9" t="s">
        <v>8</v>
      </c>
      <c r="E7" s="8"/>
      <c r="F7" s="8">
        <v>100</v>
      </c>
      <c r="G7" s="22">
        <f>G8+G18+G28+G37+G45+G53+G77+G78+G96+G117+G130+G139+G171</f>
        <v>54596798.5</v>
      </c>
      <c r="H7" s="22">
        <f t="shared" ref="H7:L7" si="0">H8+H18+H28+H37+H45+H53+H77+H78+H96+H117+H130+H139+H171</f>
        <v>29131190.141689993</v>
      </c>
      <c r="I7" s="22">
        <f t="shared" si="0"/>
        <v>58174074.198031843</v>
      </c>
      <c r="J7" s="22">
        <f t="shared" si="0"/>
        <v>60340379.252323389</v>
      </c>
      <c r="K7" s="22">
        <f t="shared" si="0"/>
        <v>64239386.079239942</v>
      </c>
      <c r="L7" s="22">
        <f t="shared" si="0"/>
        <v>65423487.794651002</v>
      </c>
    </row>
    <row r="8" spans="1:14" ht="36.75" customHeight="1" x14ac:dyDescent="0.25">
      <c r="A8" s="2"/>
      <c r="B8" s="61"/>
      <c r="C8" s="9" t="s">
        <v>15</v>
      </c>
      <c r="D8" s="9" t="s">
        <v>10</v>
      </c>
      <c r="E8" s="21"/>
      <c r="F8" s="8"/>
      <c r="G8" s="22">
        <f>G9+G13</f>
        <v>32372240.5</v>
      </c>
      <c r="H8" s="22">
        <f t="shared" ref="H8:L8" si="1">H9+H13</f>
        <v>17716540.209770001</v>
      </c>
      <c r="I8" s="22">
        <f t="shared" si="1"/>
        <v>33441877.600000001</v>
      </c>
      <c r="J8" s="22">
        <f t="shared" si="1"/>
        <v>32802109.900000002</v>
      </c>
      <c r="K8" s="22">
        <f t="shared" si="1"/>
        <v>33410004.879114859</v>
      </c>
      <c r="L8" s="22">
        <f t="shared" si="1"/>
        <v>34088734.387580693</v>
      </c>
    </row>
    <row r="9" spans="1:14" ht="16.5" customHeight="1" x14ac:dyDescent="0.25">
      <c r="A9" s="2"/>
      <c r="B9" s="61"/>
      <c r="C9" s="9" t="s">
        <v>16</v>
      </c>
      <c r="D9" s="9" t="s">
        <v>11</v>
      </c>
      <c r="E9" s="21"/>
      <c r="F9" s="8"/>
      <c r="G9" s="22">
        <f>G10</f>
        <v>16191280</v>
      </c>
      <c r="H9" s="22">
        <f t="shared" ref="H9:L9" si="2">H10</f>
        <v>10147825.0551</v>
      </c>
      <c r="I9" s="22">
        <f t="shared" si="2"/>
        <v>17491280</v>
      </c>
      <c r="J9" s="22">
        <f t="shared" si="2"/>
        <v>16612253.300000001</v>
      </c>
      <c r="K9" s="22">
        <f t="shared" si="2"/>
        <v>16961110.600000001</v>
      </c>
      <c r="L9" s="22">
        <f t="shared" si="2"/>
        <v>17376657.800000001</v>
      </c>
      <c r="N9" s="36"/>
    </row>
    <row r="10" spans="1:14" ht="52.5" customHeight="1" x14ac:dyDescent="0.25">
      <c r="A10" s="2"/>
      <c r="B10" s="61"/>
      <c r="C10" s="3" t="s">
        <v>17</v>
      </c>
      <c r="D10" s="3" t="s">
        <v>12</v>
      </c>
      <c r="E10" s="20"/>
      <c r="F10" s="58"/>
      <c r="G10" s="23">
        <f>G11+G12</f>
        <v>16191280</v>
      </c>
      <c r="H10" s="23">
        <f t="shared" ref="H10:L10" si="3">H11+H12</f>
        <v>10147825.0551</v>
      </c>
      <c r="I10" s="23">
        <f>I11+I12</f>
        <v>17491280</v>
      </c>
      <c r="J10" s="23">
        <f t="shared" si="3"/>
        <v>16612253.300000001</v>
      </c>
      <c r="K10" s="23">
        <f t="shared" si="3"/>
        <v>16961110.600000001</v>
      </c>
      <c r="L10" s="23">
        <f t="shared" si="3"/>
        <v>17376657.800000001</v>
      </c>
      <c r="N10" s="36"/>
    </row>
    <row r="11" spans="1:14" ht="62.25" customHeight="1" x14ac:dyDescent="0.25">
      <c r="A11" s="4"/>
      <c r="B11" s="62"/>
      <c r="C11" s="10" t="s">
        <v>18</v>
      </c>
      <c r="D11" s="11" t="s">
        <v>13</v>
      </c>
      <c r="E11" s="20" t="s">
        <v>228</v>
      </c>
      <c r="F11" s="6"/>
      <c r="G11" s="23">
        <v>8714768</v>
      </c>
      <c r="H11" s="24">
        <v>4100970.9920999999</v>
      </c>
      <c r="I11" s="24">
        <v>8714768</v>
      </c>
      <c r="J11" s="24">
        <v>8941352</v>
      </c>
      <c r="K11" s="24">
        <v>9129120.4000000004</v>
      </c>
      <c r="L11" s="24">
        <v>9352783.8000000007</v>
      </c>
    </row>
    <row r="12" spans="1:14" ht="61.5" customHeight="1" x14ac:dyDescent="0.25">
      <c r="A12" s="4"/>
      <c r="B12" s="62"/>
      <c r="C12" s="10" t="s">
        <v>19</v>
      </c>
      <c r="D12" s="11" t="s">
        <v>14</v>
      </c>
      <c r="E12" s="20" t="s">
        <v>228</v>
      </c>
      <c r="F12" s="6"/>
      <c r="G12" s="23">
        <v>7476512</v>
      </c>
      <c r="H12" s="24">
        <v>6046854.0630000001</v>
      </c>
      <c r="I12" s="24">
        <v>8776512</v>
      </c>
      <c r="J12" s="24">
        <v>7670901.2999999998</v>
      </c>
      <c r="K12" s="24">
        <v>7831990.2000000002</v>
      </c>
      <c r="L12" s="24">
        <v>8023874</v>
      </c>
    </row>
    <row r="13" spans="1:14" ht="26.4" x14ac:dyDescent="0.25">
      <c r="C13" s="12" t="s">
        <v>21</v>
      </c>
      <c r="D13" s="13" t="s">
        <v>20</v>
      </c>
      <c r="E13" s="21"/>
      <c r="F13" s="26"/>
      <c r="G13" s="25">
        <f>G14+G15+G16+G17</f>
        <v>16180960.5</v>
      </c>
      <c r="H13" s="25">
        <f t="shared" ref="H13:L13" si="4">H14+H15+H16+H17</f>
        <v>7568715.1546700001</v>
      </c>
      <c r="I13" s="25">
        <f t="shared" si="4"/>
        <v>15950597.6</v>
      </c>
      <c r="J13" s="25">
        <f t="shared" si="4"/>
        <v>16189856.600000001</v>
      </c>
      <c r="K13" s="25">
        <f t="shared" si="4"/>
        <v>16448894.279114859</v>
      </c>
      <c r="L13" s="25">
        <f t="shared" si="4"/>
        <v>16712076.587580696</v>
      </c>
    </row>
    <row r="14" spans="1:14" ht="92.25" customHeight="1" x14ac:dyDescent="0.25">
      <c r="C14" s="14" t="s">
        <v>23</v>
      </c>
      <c r="D14" s="15" t="s">
        <v>22</v>
      </c>
      <c r="E14" s="20" t="s">
        <v>228</v>
      </c>
      <c r="F14" s="6"/>
      <c r="G14" s="23">
        <v>15933337.199999999</v>
      </c>
      <c r="H14" s="24">
        <v>7475281.7999999998</v>
      </c>
      <c r="I14" s="24">
        <v>15670871.699999999</v>
      </c>
      <c r="J14" s="24">
        <v>15905934.800000001</v>
      </c>
      <c r="K14" s="24">
        <v>16160429.710228296</v>
      </c>
      <c r="L14" s="24">
        <v>16418996.585591948</v>
      </c>
    </row>
    <row r="15" spans="1:14" ht="147" customHeight="1" x14ac:dyDescent="0.25">
      <c r="C15" s="14" t="s">
        <v>25</v>
      </c>
      <c r="D15" s="15" t="s">
        <v>24</v>
      </c>
      <c r="E15" s="20" t="s">
        <v>228</v>
      </c>
      <c r="F15" s="6"/>
      <c r="G15" s="23">
        <v>79860.399999999994</v>
      </c>
      <c r="H15" s="24">
        <v>30414.400000000001</v>
      </c>
      <c r="I15" s="24">
        <v>128780.9</v>
      </c>
      <c r="J15" s="24">
        <v>130712.6</v>
      </c>
      <c r="K15" s="24">
        <v>132804.03143876715</v>
      </c>
      <c r="L15" s="24">
        <v>134928.89594178743</v>
      </c>
    </row>
    <row r="16" spans="1:14" ht="63" customHeight="1" x14ac:dyDescent="0.25">
      <c r="C16" s="14" t="s">
        <v>27</v>
      </c>
      <c r="D16" s="16" t="s">
        <v>26</v>
      </c>
      <c r="E16" s="20" t="s">
        <v>228</v>
      </c>
      <c r="F16" s="6"/>
      <c r="G16" s="23">
        <v>96837.9</v>
      </c>
      <c r="H16" s="24">
        <v>33046.968000000001</v>
      </c>
      <c r="I16" s="24">
        <v>84749.6</v>
      </c>
      <c r="J16" s="24">
        <v>86020.800000000003</v>
      </c>
      <c r="K16" s="24">
        <v>87397.152287558114</v>
      </c>
      <c r="L16" s="24">
        <v>88795.506724159044</v>
      </c>
    </row>
    <row r="17" spans="3:12" ht="123.75" customHeight="1" x14ac:dyDescent="0.25">
      <c r="C17" s="14" t="s">
        <v>29</v>
      </c>
      <c r="D17" s="15" t="s">
        <v>28</v>
      </c>
      <c r="E17" s="20" t="s">
        <v>228</v>
      </c>
      <c r="F17" s="6"/>
      <c r="G17" s="23">
        <v>70925</v>
      </c>
      <c r="H17" s="24">
        <v>29971.986669999998</v>
      </c>
      <c r="I17" s="24">
        <v>66195.399999999994</v>
      </c>
      <c r="J17" s="24">
        <v>67188.399999999994</v>
      </c>
      <c r="K17" s="24">
        <v>68263.385160238264</v>
      </c>
      <c r="L17" s="24">
        <v>69355.599322802067</v>
      </c>
    </row>
    <row r="18" spans="3:12" ht="34.5" customHeight="1" x14ac:dyDescent="0.25">
      <c r="C18" s="12" t="s">
        <v>31</v>
      </c>
      <c r="D18" s="13" t="s">
        <v>30</v>
      </c>
      <c r="E18" s="26"/>
      <c r="F18" s="26"/>
      <c r="G18" s="25">
        <f>G19</f>
        <v>2927762.2</v>
      </c>
      <c r="H18" s="25">
        <f t="shared" ref="H18:L18" si="5">H19</f>
        <v>1579344.5437400001</v>
      </c>
      <c r="I18" s="25">
        <f t="shared" si="5"/>
        <v>2809303.2</v>
      </c>
      <c r="J18" s="25">
        <f t="shared" si="5"/>
        <v>2819576.3</v>
      </c>
      <c r="K18" s="25">
        <f t="shared" si="5"/>
        <v>2938809.0000000005</v>
      </c>
      <c r="L18" s="25">
        <f t="shared" si="5"/>
        <v>2991094.7040000004</v>
      </c>
    </row>
    <row r="19" spans="3:12" ht="50.25" customHeight="1" x14ac:dyDescent="0.25">
      <c r="C19" s="14" t="s">
        <v>33</v>
      </c>
      <c r="D19" s="16" t="s">
        <v>32</v>
      </c>
      <c r="E19" s="5"/>
      <c r="F19" s="6"/>
      <c r="G19" s="24">
        <f>G20+G21+G22+G23+G24+G25+G26+G27</f>
        <v>2927762.2</v>
      </c>
      <c r="H19" s="24">
        <f t="shared" ref="H19:L19" si="6">H20+H21+H22+H23+H24+H25+H26+H27</f>
        <v>1579344.5437400001</v>
      </c>
      <c r="I19" s="24">
        <f t="shared" si="6"/>
        <v>2809303.2</v>
      </c>
      <c r="J19" s="24">
        <f t="shared" si="6"/>
        <v>2819576.3</v>
      </c>
      <c r="K19" s="24">
        <f t="shared" si="6"/>
        <v>2938809.0000000005</v>
      </c>
      <c r="L19" s="24">
        <f t="shared" si="6"/>
        <v>2991094.7040000004</v>
      </c>
    </row>
    <row r="20" spans="3:12" ht="45" customHeight="1" x14ac:dyDescent="0.25">
      <c r="C20" s="17" t="s">
        <v>35</v>
      </c>
      <c r="D20" s="18" t="s">
        <v>34</v>
      </c>
      <c r="E20" s="43" t="s">
        <v>228</v>
      </c>
      <c r="F20" s="28"/>
      <c r="G20" s="29">
        <v>310738.7</v>
      </c>
      <c r="H20" s="29">
        <v>159538.38123999999</v>
      </c>
      <c r="I20" s="29">
        <v>315773</v>
      </c>
      <c r="J20" s="29">
        <v>318005</v>
      </c>
      <c r="K20" s="29">
        <v>320231</v>
      </c>
      <c r="L20" s="29">
        <v>342012</v>
      </c>
    </row>
    <row r="21" spans="3:12" ht="171" customHeight="1" x14ac:dyDescent="0.25">
      <c r="C21" s="17" t="s">
        <v>37</v>
      </c>
      <c r="D21" s="18" t="s">
        <v>36</v>
      </c>
      <c r="E21" s="31" t="s">
        <v>237</v>
      </c>
      <c r="F21" s="28"/>
      <c r="G21" s="29">
        <v>734408.6</v>
      </c>
      <c r="H21" s="29">
        <v>361160</v>
      </c>
      <c r="I21" s="29">
        <v>610094.1</v>
      </c>
      <c r="J21" s="29">
        <v>610094.1</v>
      </c>
      <c r="K21" s="29">
        <v>610094.1</v>
      </c>
      <c r="L21" s="29">
        <v>634497.86399999994</v>
      </c>
    </row>
    <row r="22" spans="3:12" ht="171" customHeight="1" x14ac:dyDescent="0.25">
      <c r="C22" s="17" t="s">
        <v>236</v>
      </c>
      <c r="D22" s="19" t="s">
        <v>235</v>
      </c>
      <c r="E22" s="31" t="s">
        <v>237</v>
      </c>
      <c r="F22" s="28"/>
      <c r="G22" s="29">
        <v>100000</v>
      </c>
      <c r="H22" s="29">
        <v>106180.63623</v>
      </c>
      <c r="I22" s="29">
        <v>152523.5</v>
      </c>
      <c r="J22" s="29">
        <v>152523.5</v>
      </c>
      <c r="K22" s="29">
        <v>152523.5</v>
      </c>
      <c r="L22" s="29">
        <v>158624.44</v>
      </c>
    </row>
    <row r="23" spans="3:12" ht="86.25" customHeight="1" x14ac:dyDescent="0.25">
      <c r="C23" s="17" t="s">
        <v>39</v>
      </c>
      <c r="D23" s="18" t="s">
        <v>38</v>
      </c>
      <c r="E23" s="31" t="s">
        <v>237</v>
      </c>
      <c r="F23" s="28"/>
      <c r="G23" s="29">
        <v>590066</v>
      </c>
      <c r="H23" s="29">
        <v>343808.99806000001</v>
      </c>
      <c r="I23" s="29">
        <v>685879.1</v>
      </c>
      <c r="J23" s="29">
        <v>766750.7</v>
      </c>
      <c r="K23" s="29">
        <v>836332.9</v>
      </c>
      <c r="L23" s="29">
        <v>836332.9</v>
      </c>
    </row>
    <row r="24" spans="3:12" ht="110.25" customHeight="1" x14ac:dyDescent="0.25">
      <c r="C24" s="17" t="s">
        <v>41</v>
      </c>
      <c r="D24" s="19" t="s">
        <v>40</v>
      </c>
      <c r="E24" s="31" t="s">
        <v>237</v>
      </c>
      <c r="F24" s="28"/>
      <c r="G24" s="29">
        <v>5877.5</v>
      </c>
      <c r="H24" s="29">
        <v>3736.7368499999998</v>
      </c>
      <c r="I24" s="29">
        <v>7139.9</v>
      </c>
      <c r="J24" s="29">
        <v>6642.3</v>
      </c>
      <c r="K24" s="29">
        <v>6966.3</v>
      </c>
      <c r="L24" s="29">
        <v>6966.3</v>
      </c>
    </row>
    <row r="25" spans="3:12" ht="105.6" x14ac:dyDescent="0.25">
      <c r="C25" s="17" t="s">
        <v>43</v>
      </c>
      <c r="D25" s="18" t="s">
        <v>42</v>
      </c>
      <c r="E25" s="31" t="s">
        <v>237</v>
      </c>
      <c r="F25" s="28"/>
      <c r="G25" s="29">
        <v>1249985.7</v>
      </c>
      <c r="H25" s="29">
        <v>592779.99708</v>
      </c>
      <c r="I25" s="29">
        <v>1135894</v>
      </c>
      <c r="J25" s="29">
        <v>1056731.2</v>
      </c>
      <c r="K25" s="29">
        <v>1108279.1000000001</v>
      </c>
      <c r="L25" s="29">
        <v>1108279.1000000001</v>
      </c>
    </row>
    <row r="26" spans="3:12" ht="105.6" x14ac:dyDescent="0.25">
      <c r="C26" s="17" t="s">
        <v>45</v>
      </c>
      <c r="D26" s="18" t="s">
        <v>44</v>
      </c>
      <c r="E26" s="31" t="s">
        <v>237</v>
      </c>
      <c r="F26" s="28"/>
      <c r="G26" s="29">
        <v>-118021.4</v>
      </c>
      <c r="H26" s="29">
        <v>-69736.16072</v>
      </c>
      <c r="I26" s="29">
        <v>-98000.4</v>
      </c>
      <c r="J26" s="29">
        <v>-91170.5</v>
      </c>
      <c r="K26" s="29">
        <v>-95617.9</v>
      </c>
      <c r="L26" s="29">
        <v>-95617.9</v>
      </c>
    </row>
    <row r="27" spans="3:12" ht="39.6" x14ac:dyDescent="0.25">
      <c r="C27" s="17" t="s">
        <v>47</v>
      </c>
      <c r="D27" s="18" t="s">
        <v>46</v>
      </c>
      <c r="E27" s="27" t="s">
        <v>228</v>
      </c>
      <c r="F27" s="28"/>
      <c r="G27" s="29">
        <v>54707.1</v>
      </c>
      <c r="H27" s="29">
        <v>81875.955000000002</v>
      </c>
      <c r="I27" s="29">
        <v>0</v>
      </c>
      <c r="J27" s="29">
        <v>0</v>
      </c>
      <c r="K27" s="29">
        <v>0</v>
      </c>
      <c r="L27" s="29">
        <v>0</v>
      </c>
    </row>
    <row r="28" spans="3:12" ht="26.4" x14ac:dyDescent="0.25">
      <c r="C28" s="12" t="s">
        <v>49</v>
      </c>
      <c r="D28" s="13" t="s">
        <v>48</v>
      </c>
      <c r="E28" s="30" t="s">
        <v>228</v>
      </c>
      <c r="F28" s="26"/>
      <c r="G28" s="25">
        <f>G29+G35</f>
        <v>936765.6</v>
      </c>
      <c r="H28" s="25">
        <f>H29+H35</f>
        <v>538480.36875000002</v>
      </c>
      <c r="I28" s="25">
        <f t="shared" ref="I28:L28" si="7">I29+I35</f>
        <v>937351.9</v>
      </c>
      <c r="J28" s="25">
        <f t="shared" si="7"/>
        <v>952563.8</v>
      </c>
      <c r="K28" s="25">
        <f t="shared" si="7"/>
        <v>965002.1</v>
      </c>
      <c r="L28" s="25">
        <f t="shared" si="7"/>
        <v>977440.39999999991</v>
      </c>
    </row>
    <row r="29" spans="3:12" ht="26.4" x14ac:dyDescent="0.25">
      <c r="C29" s="14" t="s">
        <v>238</v>
      </c>
      <c r="D29" s="16" t="s">
        <v>50</v>
      </c>
      <c r="E29" s="5" t="s">
        <v>228</v>
      </c>
      <c r="F29" s="6"/>
      <c r="G29" s="24">
        <f>G30+G32+G34</f>
        <v>936765.6</v>
      </c>
      <c r="H29" s="24">
        <f>H30+H32+H34</f>
        <v>538479.96441999997</v>
      </c>
      <c r="I29" s="24">
        <f t="shared" ref="I29:L29" si="8">I30+I32+I34</f>
        <v>937351.9</v>
      </c>
      <c r="J29" s="24">
        <f t="shared" si="8"/>
        <v>952563.8</v>
      </c>
      <c r="K29" s="24">
        <f t="shared" si="8"/>
        <v>965002.1</v>
      </c>
      <c r="L29" s="24">
        <f t="shared" si="8"/>
        <v>977440.39999999991</v>
      </c>
    </row>
    <row r="30" spans="3:12" ht="52.8" x14ac:dyDescent="0.25">
      <c r="C30" s="17" t="s">
        <v>239</v>
      </c>
      <c r="D30" s="18" t="s">
        <v>51</v>
      </c>
      <c r="E30" s="41" t="s">
        <v>228</v>
      </c>
      <c r="F30" s="6"/>
      <c r="G30" s="24">
        <f>G31</f>
        <v>646676</v>
      </c>
      <c r="H30" s="24">
        <f t="shared" ref="H30:L30" si="9">H31</f>
        <v>370854.55595000001</v>
      </c>
      <c r="I30" s="24">
        <f t="shared" si="9"/>
        <v>692488.4</v>
      </c>
      <c r="J30" s="24">
        <f t="shared" si="9"/>
        <v>703726.5</v>
      </c>
      <c r="K30" s="24">
        <f t="shared" si="9"/>
        <v>712915.6</v>
      </c>
      <c r="L30" s="24">
        <f t="shared" si="9"/>
        <v>722104.6</v>
      </c>
    </row>
    <row r="31" spans="3:12" ht="39.6" x14ac:dyDescent="0.25">
      <c r="C31" s="14" t="s">
        <v>52</v>
      </c>
      <c r="D31" s="16" t="s">
        <v>51</v>
      </c>
      <c r="E31" s="41" t="s">
        <v>228</v>
      </c>
      <c r="F31" s="6"/>
      <c r="G31" s="24">
        <v>646676</v>
      </c>
      <c r="H31" s="24">
        <v>370854.55595000001</v>
      </c>
      <c r="I31" s="24">
        <v>692488.4</v>
      </c>
      <c r="J31" s="24">
        <v>703726.5</v>
      </c>
      <c r="K31" s="24">
        <v>712915.6</v>
      </c>
      <c r="L31" s="24">
        <v>722104.6</v>
      </c>
    </row>
    <row r="32" spans="3:12" ht="66" x14ac:dyDescent="0.25">
      <c r="C32" s="17" t="s">
        <v>240</v>
      </c>
      <c r="D32" s="18" t="s">
        <v>53</v>
      </c>
      <c r="E32" s="41" t="s">
        <v>228</v>
      </c>
      <c r="F32" s="6"/>
      <c r="G32" s="24">
        <f>G33</f>
        <v>185610</v>
      </c>
      <c r="H32" s="24">
        <f t="shared" ref="H32:L32" si="10">H33</f>
        <v>173736.42592000001</v>
      </c>
      <c r="I32" s="24">
        <f t="shared" si="10"/>
        <v>244863.5</v>
      </c>
      <c r="J32" s="24">
        <f t="shared" si="10"/>
        <v>248837.3</v>
      </c>
      <c r="K32" s="24">
        <f t="shared" si="10"/>
        <v>252086.5</v>
      </c>
      <c r="L32" s="24">
        <f t="shared" si="10"/>
        <v>255335.8</v>
      </c>
    </row>
    <row r="33" spans="3:12" ht="52.8" x14ac:dyDescent="0.25">
      <c r="C33" s="14" t="s">
        <v>54</v>
      </c>
      <c r="D33" s="16" t="s">
        <v>53</v>
      </c>
      <c r="E33" s="41" t="s">
        <v>228</v>
      </c>
      <c r="F33" s="6"/>
      <c r="G33" s="24">
        <v>185610</v>
      </c>
      <c r="H33" s="24">
        <v>173736.42592000001</v>
      </c>
      <c r="I33" s="24">
        <v>244863.5</v>
      </c>
      <c r="J33" s="24">
        <v>248837.3</v>
      </c>
      <c r="K33" s="24">
        <v>252086.5</v>
      </c>
      <c r="L33" s="24">
        <v>255335.8</v>
      </c>
    </row>
    <row r="34" spans="3:12" ht="39.6" x14ac:dyDescent="0.25">
      <c r="C34" s="17" t="s">
        <v>56</v>
      </c>
      <c r="D34" s="18" t="s">
        <v>55</v>
      </c>
      <c r="E34" s="43" t="s">
        <v>228</v>
      </c>
      <c r="F34" s="28"/>
      <c r="G34" s="29">
        <v>104479.6</v>
      </c>
      <c r="H34" s="29">
        <v>-6111.0174500000003</v>
      </c>
      <c r="I34" s="29">
        <v>0</v>
      </c>
      <c r="J34" s="29">
        <v>0</v>
      </c>
      <c r="K34" s="29">
        <v>0</v>
      </c>
      <c r="L34" s="29">
        <v>0</v>
      </c>
    </row>
    <row r="35" spans="3:12" ht="26.4" x14ac:dyDescent="0.25">
      <c r="C35" s="17" t="s">
        <v>278</v>
      </c>
      <c r="D35" s="18" t="s">
        <v>279</v>
      </c>
      <c r="E35" s="43"/>
      <c r="F35" s="28"/>
      <c r="G35" s="29">
        <f>G36</f>
        <v>0</v>
      </c>
      <c r="H35" s="29">
        <f t="shared" ref="H35:L35" si="11">H36</f>
        <v>0.40433000000000002</v>
      </c>
      <c r="I35" s="29">
        <f t="shared" si="11"/>
        <v>0</v>
      </c>
      <c r="J35" s="29">
        <f t="shared" si="11"/>
        <v>0</v>
      </c>
      <c r="K35" s="29">
        <f t="shared" si="11"/>
        <v>0</v>
      </c>
      <c r="L35" s="29">
        <f t="shared" si="11"/>
        <v>0</v>
      </c>
    </row>
    <row r="36" spans="3:12" ht="39.6" x14ac:dyDescent="0.25">
      <c r="C36" s="14" t="s">
        <v>281</v>
      </c>
      <c r="D36" s="16" t="s">
        <v>280</v>
      </c>
      <c r="E36" s="41" t="s">
        <v>228</v>
      </c>
      <c r="F36" s="6"/>
      <c r="G36" s="24">
        <v>0</v>
      </c>
      <c r="H36" s="24">
        <v>0.40433000000000002</v>
      </c>
      <c r="I36" s="24">
        <v>0</v>
      </c>
      <c r="J36" s="24">
        <v>0</v>
      </c>
      <c r="K36" s="24">
        <v>0</v>
      </c>
      <c r="L36" s="24">
        <v>0</v>
      </c>
    </row>
    <row r="37" spans="3:12" ht="26.4" x14ac:dyDescent="0.25">
      <c r="C37" s="12" t="s">
        <v>58</v>
      </c>
      <c r="D37" s="13" t="s">
        <v>57</v>
      </c>
      <c r="E37" s="30" t="s">
        <v>228</v>
      </c>
      <c r="F37" s="26"/>
      <c r="G37" s="25">
        <f>G38+G41+G44</f>
        <v>16536900.199999999</v>
      </c>
      <c r="H37" s="25">
        <f t="shared" ref="H37:L37" si="12">H38+H41+H44</f>
        <v>8436103.9518100005</v>
      </c>
      <c r="I37" s="25">
        <f t="shared" si="12"/>
        <v>19225830.5</v>
      </c>
      <c r="J37" s="25">
        <f t="shared" si="12"/>
        <v>21919633.399999999</v>
      </c>
      <c r="K37" s="25">
        <f t="shared" si="12"/>
        <v>24921505.5</v>
      </c>
      <c r="L37" s="25">
        <f t="shared" si="12"/>
        <v>25292482.899999999</v>
      </c>
    </row>
    <row r="38" spans="3:12" ht="26.4" x14ac:dyDescent="0.25">
      <c r="C38" s="17" t="s">
        <v>60</v>
      </c>
      <c r="D38" s="18" t="s">
        <v>59</v>
      </c>
      <c r="E38" s="27" t="s">
        <v>228</v>
      </c>
      <c r="F38" s="28"/>
      <c r="G38" s="29">
        <f>G39+G40</f>
        <v>15384014.5</v>
      </c>
      <c r="H38" s="29">
        <f t="shared" ref="H38:L38" si="13">H39+H40</f>
        <v>8149854.4524099994</v>
      </c>
      <c r="I38" s="29">
        <f t="shared" si="13"/>
        <v>18133441.5</v>
      </c>
      <c r="J38" s="29">
        <f t="shared" si="13"/>
        <v>20743705.399999999</v>
      </c>
      <c r="K38" s="29">
        <f t="shared" si="13"/>
        <v>23670716.5</v>
      </c>
      <c r="L38" s="29">
        <f t="shared" si="13"/>
        <v>24004208.899999999</v>
      </c>
    </row>
    <row r="39" spans="3:12" ht="39.6" x14ac:dyDescent="0.25">
      <c r="C39" s="14" t="s">
        <v>62</v>
      </c>
      <c r="D39" s="16" t="s">
        <v>61</v>
      </c>
      <c r="E39" s="5" t="s">
        <v>228</v>
      </c>
      <c r="F39" s="6"/>
      <c r="G39" s="24">
        <v>6488858.7000000002</v>
      </c>
      <c r="H39" s="24">
        <v>2756768.58085</v>
      </c>
      <c r="I39" s="24">
        <v>5340353.0999999996</v>
      </c>
      <c r="J39" s="24">
        <v>6739412.9000000004</v>
      </c>
      <c r="K39" s="24">
        <v>7455220</v>
      </c>
      <c r="L39" s="24">
        <v>7788712.2999999998</v>
      </c>
    </row>
    <row r="40" spans="3:12" ht="39.6" x14ac:dyDescent="0.25">
      <c r="C40" s="14" t="s">
        <v>64</v>
      </c>
      <c r="D40" s="16" t="s">
        <v>63</v>
      </c>
      <c r="E40" s="5" t="s">
        <v>228</v>
      </c>
      <c r="F40" s="6"/>
      <c r="G40" s="24">
        <v>8895155.8000000007</v>
      </c>
      <c r="H40" s="24">
        <v>5393085.8715599999</v>
      </c>
      <c r="I40" s="24">
        <v>12793088.4</v>
      </c>
      <c r="J40" s="24">
        <v>14004292.5</v>
      </c>
      <c r="K40" s="24">
        <v>16215496.5</v>
      </c>
      <c r="L40" s="24">
        <v>16215496.6</v>
      </c>
    </row>
    <row r="41" spans="3:12" ht="26.4" x14ac:dyDescent="0.25">
      <c r="C41" s="17" t="s">
        <v>66</v>
      </c>
      <c r="D41" s="18" t="s">
        <v>65</v>
      </c>
      <c r="E41" s="27" t="s">
        <v>228</v>
      </c>
      <c r="F41" s="28"/>
      <c r="G41" s="29">
        <f>G42+G43</f>
        <v>1151625.7</v>
      </c>
      <c r="H41" s="29">
        <f t="shared" ref="H41:L41" si="14">H42+H43</f>
        <v>285629.99362000002</v>
      </c>
      <c r="I41" s="29">
        <f t="shared" si="14"/>
        <v>1091093</v>
      </c>
      <c r="J41" s="29">
        <f t="shared" si="14"/>
        <v>1174628</v>
      </c>
      <c r="K41" s="29">
        <f t="shared" si="14"/>
        <v>1249489</v>
      </c>
      <c r="L41" s="29">
        <f t="shared" si="14"/>
        <v>1286974</v>
      </c>
    </row>
    <row r="42" spans="3:12" ht="26.4" x14ac:dyDescent="0.25">
      <c r="C42" s="14" t="s">
        <v>68</v>
      </c>
      <c r="D42" s="16" t="s">
        <v>67</v>
      </c>
      <c r="E42" s="5" t="s">
        <v>228</v>
      </c>
      <c r="F42" s="6"/>
      <c r="G42" s="24">
        <v>339925.7</v>
      </c>
      <c r="H42" s="24">
        <v>181705.26391000001</v>
      </c>
      <c r="I42" s="24">
        <v>300788</v>
      </c>
      <c r="J42" s="24">
        <v>314323</v>
      </c>
      <c r="K42" s="24">
        <v>326896</v>
      </c>
      <c r="L42" s="24">
        <v>336703</v>
      </c>
    </row>
    <row r="43" spans="3:12" ht="26.4" x14ac:dyDescent="0.25">
      <c r="C43" s="14" t="s">
        <v>70</v>
      </c>
      <c r="D43" s="16" t="s">
        <v>69</v>
      </c>
      <c r="E43" s="5" t="s">
        <v>228</v>
      </c>
      <c r="F43" s="6"/>
      <c r="G43" s="24">
        <v>811700</v>
      </c>
      <c r="H43" s="24">
        <v>103924.72971</v>
      </c>
      <c r="I43" s="24">
        <v>790305</v>
      </c>
      <c r="J43" s="24">
        <v>860305</v>
      </c>
      <c r="K43" s="24">
        <v>922593</v>
      </c>
      <c r="L43" s="24">
        <v>950271</v>
      </c>
    </row>
    <row r="44" spans="3:12" ht="26.4" x14ac:dyDescent="0.25">
      <c r="C44" s="17" t="s">
        <v>72</v>
      </c>
      <c r="D44" s="18" t="s">
        <v>71</v>
      </c>
      <c r="E44" s="27" t="s">
        <v>228</v>
      </c>
      <c r="F44" s="28"/>
      <c r="G44" s="29">
        <v>1260</v>
      </c>
      <c r="H44" s="29">
        <v>619.50577999999996</v>
      </c>
      <c r="I44" s="29">
        <v>1296</v>
      </c>
      <c r="J44" s="29">
        <v>1300</v>
      </c>
      <c r="K44" s="29">
        <v>1300</v>
      </c>
      <c r="L44" s="29">
        <v>1300</v>
      </c>
    </row>
    <row r="45" spans="3:12" ht="39.6" x14ac:dyDescent="0.25">
      <c r="C45" s="12" t="s">
        <v>74</v>
      </c>
      <c r="D45" s="13" t="s">
        <v>73</v>
      </c>
      <c r="E45" s="30" t="s">
        <v>228</v>
      </c>
      <c r="F45" s="26"/>
      <c r="G45" s="25">
        <f>G46+G50</f>
        <v>311135.90000000002</v>
      </c>
      <c r="H45" s="25">
        <f t="shared" ref="H45:L45" si="15">H46+H50</f>
        <v>212300.40164</v>
      </c>
      <c r="I45" s="25">
        <f t="shared" si="15"/>
        <v>390432</v>
      </c>
      <c r="J45" s="25">
        <f t="shared" si="15"/>
        <v>409936</v>
      </c>
      <c r="K45" s="25">
        <f t="shared" si="15"/>
        <v>430482</v>
      </c>
      <c r="L45" s="25">
        <f t="shared" si="15"/>
        <v>430487</v>
      </c>
    </row>
    <row r="46" spans="3:12" ht="26.4" x14ac:dyDescent="0.25">
      <c r="C46" s="17" t="s">
        <v>76</v>
      </c>
      <c r="D46" s="18" t="s">
        <v>75</v>
      </c>
      <c r="E46" s="5" t="s">
        <v>228</v>
      </c>
      <c r="F46" s="6"/>
      <c r="G46" s="24">
        <f>G47+G48+G49</f>
        <v>308395.90000000002</v>
      </c>
      <c r="H46" s="24">
        <f t="shared" ref="H46:L46" si="16">H47+H48+H49</f>
        <v>212042.43486000001</v>
      </c>
      <c r="I46" s="24">
        <f t="shared" si="16"/>
        <v>386606</v>
      </c>
      <c r="J46" s="24">
        <f t="shared" si="16"/>
        <v>406106</v>
      </c>
      <c r="K46" s="24">
        <f t="shared" si="16"/>
        <v>426647</v>
      </c>
      <c r="L46" s="24">
        <f t="shared" si="16"/>
        <v>426647</v>
      </c>
    </row>
    <row r="47" spans="3:12" ht="26.4" x14ac:dyDescent="0.25">
      <c r="C47" s="14" t="s">
        <v>78</v>
      </c>
      <c r="D47" s="16" t="s">
        <v>77</v>
      </c>
      <c r="E47" s="5" t="s">
        <v>228</v>
      </c>
      <c r="F47" s="6"/>
      <c r="G47" s="24">
        <v>73495.8</v>
      </c>
      <c r="H47" s="24">
        <v>38766.251049999999</v>
      </c>
      <c r="I47" s="24">
        <v>65435</v>
      </c>
      <c r="J47" s="24">
        <v>67500</v>
      </c>
      <c r="K47" s="24">
        <v>67500</v>
      </c>
      <c r="L47" s="24">
        <v>67500</v>
      </c>
    </row>
    <row r="48" spans="3:12" ht="39.6" x14ac:dyDescent="0.25">
      <c r="C48" s="14" t="s">
        <v>80</v>
      </c>
      <c r="D48" s="16" t="s">
        <v>79</v>
      </c>
      <c r="E48" s="5" t="s">
        <v>228</v>
      </c>
      <c r="F48" s="6"/>
      <c r="G48" s="24">
        <v>64184.800000000003</v>
      </c>
      <c r="H48" s="24">
        <v>60801.877200000003</v>
      </c>
      <c r="I48" s="24">
        <v>94841</v>
      </c>
      <c r="J48" s="24">
        <v>95100</v>
      </c>
      <c r="K48" s="24">
        <v>95100</v>
      </c>
      <c r="L48" s="24">
        <v>95100</v>
      </c>
    </row>
    <row r="49" spans="3:15" ht="39.6" x14ac:dyDescent="0.25">
      <c r="C49" s="14" t="s">
        <v>242</v>
      </c>
      <c r="D49" s="16" t="s">
        <v>241</v>
      </c>
      <c r="E49" s="5" t="s">
        <v>228</v>
      </c>
      <c r="F49" s="6"/>
      <c r="G49" s="24">
        <v>170715.3</v>
      </c>
      <c r="H49" s="24">
        <v>112474.30661</v>
      </c>
      <c r="I49" s="24">
        <v>226330</v>
      </c>
      <c r="J49" s="24">
        <v>243506</v>
      </c>
      <c r="K49" s="24">
        <v>264047</v>
      </c>
      <c r="L49" s="24">
        <v>264047</v>
      </c>
    </row>
    <row r="50" spans="3:15" ht="52.8" x14ac:dyDescent="0.25">
      <c r="C50" s="17" t="s">
        <v>82</v>
      </c>
      <c r="D50" s="18" t="s">
        <v>81</v>
      </c>
      <c r="E50" s="5" t="s">
        <v>228</v>
      </c>
      <c r="F50" s="6"/>
      <c r="G50" s="24">
        <f>G51+G52</f>
        <v>2740</v>
      </c>
      <c r="H50" s="24">
        <f t="shared" ref="H50:L50" si="17">H51+H52</f>
        <v>257.96678000000003</v>
      </c>
      <c r="I50" s="24">
        <f t="shared" si="17"/>
        <v>3826</v>
      </c>
      <c r="J50" s="24">
        <f t="shared" si="17"/>
        <v>3830</v>
      </c>
      <c r="K50" s="24">
        <f t="shared" si="17"/>
        <v>3835</v>
      </c>
      <c r="L50" s="24">
        <f t="shared" si="17"/>
        <v>3840</v>
      </c>
    </row>
    <row r="51" spans="3:15" ht="26.4" x14ac:dyDescent="0.25">
      <c r="C51" s="14" t="s">
        <v>84</v>
      </c>
      <c r="D51" s="16" t="s">
        <v>83</v>
      </c>
      <c r="E51" s="5" t="s">
        <v>228</v>
      </c>
      <c r="F51" s="6"/>
      <c r="G51" s="24">
        <v>2600</v>
      </c>
      <c r="H51" s="24">
        <v>228.96</v>
      </c>
      <c r="I51" s="24">
        <v>3630.5109489051092</v>
      </c>
      <c r="J51" s="24">
        <v>3634.3</v>
      </c>
      <c r="K51" s="24">
        <v>3639.1</v>
      </c>
      <c r="L51" s="24">
        <v>3643.8</v>
      </c>
    </row>
    <row r="52" spans="3:15" ht="39.6" x14ac:dyDescent="0.25">
      <c r="C52" s="14" t="s">
        <v>86</v>
      </c>
      <c r="D52" s="16" t="s">
        <v>85</v>
      </c>
      <c r="E52" s="5" t="s">
        <v>228</v>
      </c>
      <c r="F52" s="6"/>
      <c r="G52" s="24">
        <v>140</v>
      </c>
      <c r="H52" s="24">
        <v>29.006779999999999</v>
      </c>
      <c r="I52" s="24">
        <v>195.48905109489078</v>
      </c>
      <c r="J52" s="24">
        <v>195.7</v>
      </c>
      <c r="K52" s="24">
        <v>195.9</v>
      </c>
      <c r="L52" s="24">
        <v>196.2</v>
      </c>
    </row>
    <row r="53" spans="3:15" ht="26.4" x14ac:dyDescent="0.25">
      <c r="C53" s="12" t="s">
        <v>88</v>
      </c>
      <c r="D53" s="13" t="s">
        <v>87</v>
      </c>
      <c r="E53" s="26"/>
      <c r="F53" s="26"/>
      <c r="G53" s="25">
        <f t="shared" ref="G53:L53" si="18">G54+G56+G57</f>
        <v>180353.59999999998</v>
      </c>
      <c r="H53" s="25">
        <f t="shared" si="18"/>
        <v>65953.482239999983</v>
      </c>
      <c r="I53" s="25">
        <f t="shared" si="18"/>
        <v>145460</v>
      </c>
      <c r="J53" s="25">
        <f t="shared" si="18"/>
        <v>149453.40000000002</v>
      </c>
      <c r="K53" s="25">
        <f t="shared" si="18"/>
        <v>160220.38880000002</v>
      </c>
      <c r="L53" s="25">
        <f t="shared" si="18"/>
        <v>164298.06806799999</v>
      </c>
    </row>
    <row r="54" spans="3:15" ht="52.8" x14ac:dyDescent="0.25">
      <c r="C54" s="35" t="s">
        <v>286</v>
      </c>
      <c r="D54" s="35" t="s">
        <v>249</v>
      </c>
      <c r="E54" s="28"/>
      <c r="F54" s="28"/>
      <c r="G54" s="29">
        <f>G55</f>
        <v>15</v>
      </c>
      <c r="H54" s="29">
        <f t="shared" ref="H54:L54" si="19">H55</f>
        <v>9.2250899999999998</v>
      </c>
      <c r="I54" s="29">
        <f t="shared" si="19"/>
        <v>15</v>
      </c>
      <c r="J54" s="29">
        <f t="shared" si="19"/>
        <v>15.7</v>
      </c>
      <c r="K54" s="29">
        <f t="shared" si="19"/>
        <v>16.399999999999999</v>
      </c>
      <c r="L54" s="29">
        <f t="shared" si="19"/>
        <v>17.100000000000001</v>
      </c>
    </row>
    <row r="55" spans="3:15" ht="39.6" x14ac:dyDescent="0.25">
      <c r="C55" s="32" t="s">
        <v>285</v>
      </c>
      <c r="D55" s="33" t="s">
        <v>250</v>
      </c>
      <c r="E55" s="48" t="s">
        <v>284</v>
      </c>
      <c r="F55" s="6"/>
      <c r="G55" s="24">
        <v>15</v>
      </c>
      <c r="H55" s="24">
        <v>9.2250899999999998</v>
      </c>
      <c r="I55" s="24">
        <v>15</v>
      </c>
      <c r="J55" s="24">
        <v>15.7</v>
      </c>
      <c r="K55" s="24">
        <v>16.399999999999999</v>
      </c>
      <c r="L55" s="24">
        <v>17.100000000000001</v>
      </c>
    </row>
    <row r="56" spans="3:15" ht="105.6" x14ac:dyDescent="0.25">
      <c r="C56" s="17" t="s">
        <v>288</v>
      </c>
      <c r="D56" s="18" t="s">
        <v>89</v>
      </c>
      <c r="E56" s="49" t="s">
        <v>287</v>
      </c>
      <c r="F56" s="6"/>
      <c r="G56" s="24">
        <v>1334.6</v>
      </c>
      <c r="H56" s="24">
        <v>2119.6999999999998</v>
      </c>
      <c r="I56" s="24">
        <v>4000</v>
      </c>
      <c r="J56" s="24">
        <v>4192</v>
      </c>
      <c r="K56" s="24">
        <v>4380.6400000000003</v>
      </c>
      <c r="L56" s="24">
        <v>4569</v>
      </c>
    </row>
    <row r="57" spans="3:15" ht="52.8" x14ac:dyDescent="0.25">
      <c r="C57" s="14" t="s">
        <v>91</v>
      </c>
      <c r="D57" s="16" t="s">
        <v>90</v>
      </c>
      <c r="E57" s="6"/>
      <c r="F57" s="6"/>
      <c r="G57" s="24">
        <f>G58+G59+G60+G62+G63+G64+G65+G66+G69+G71+G73+G74+G75+G76</f>
        <v>179003.99999999997</v>
      </c>
      <c r="H57" s="24">
        <f t="shared" ref="H57:L57" si="20">H58+H59+H60+H62+H63+H64+H65+H66+H69+H71+H73+H74+H75+H76</f>
        <v>63824.557149999986</v>
      </c>
      <c r="I57" s="24">
        <f t="shared" si="20"/>
        <v>141445</v>
      </c>
      <c r="J57" s="24">
        <f t="shared" si="20"/>
        <v>145245.70000000001</v>
      </c>
      <c r="K57" s="24">
        <f t="shared" si="20"/>
        <v>155823.34880000001</v>
      </c>
      <c r="L57" s="24">
        <f t="shared" si="20"/>
        <v>159711.96806799999</v>
      </c>
      <c r="O57" s="36"/>
    </row>
    <row r="58" spans="3:15" ht="112.5" customHeight="1" x14ac:dyDescent="0.25">
      <c r="C58" s="34" t="s">
        <v>289</v>
      </c>
      <c r="D58" s="35" t="s">
        <v>247</v>
      </c>
      <c r="E58" s="50" t="s">
        <v>284</v>
      </c>
      <c r="F58" s="28"/>
      <c r="G58" s="29">
        <v>500</v>
      </c>
      <c r="H58" s="29">
        <v>137.92400000000001</v>
      </c>
      <c r="I58" s="29">
        <v>250</v>
      </c>
      <c r="J58" s="29">
        <v>262</v>
      </c>
      <c r="K58" s="29">
        <v>273.79000000000002</v>
      </c>
      <c r="L58" s="29">
        <v>285.60000000000002</v>
      </c>
    </row>
    <row r="59" spans="3:15" ht="52.8" x14ac:dyDescent="0.25">
      <c r="C59" s="17" t="s">
        <v>291</v>
      </c>
      <c r="D59" s="18" t="s">
        <v>92</v>
      </c>
      <c r="E59" s="41" t="s">
        <v>290</v>
      </c>
      <c r="F59" s="6"/>
      <c r="G59" s="24">
        <v>82000</v>
      </c>
      <c r="H59" s="24">
        <v>28203.187999999998</v>
      </c>
      <c r="I59" s="24">
        <v>65000</v>
      </c>
      <c r="J59" s="24">
        <v>68120</v>
      </c>
      <c r="K59" s="24">
        <v>71185.399999999994</v>
      </c>
      <c r="L59" s="24">
        <v>74246.372199999983</v>
      </c>
    </row>
    <row r="60" spans="3:15" ht="92.4" x14ac:dyDescent="0.25">
      <c r="C60" s="17" t="s">
        <v>94</v>
      </c>
      <c r="D60" s="18" t="s">
        <v>93</v>
      </c>
      <c r="E60" s="6"/>
      <c r="F60" s="6"/>
      <c r="G60" s="24">
        <f>G61</f>
        <v>72664</v>
      </c>
      <c r="H60" s="24">
        <f>H61</f>
        <v>21786.25</v>
      </c>
      <c r="I60" s="24">
        <f t="shared" ref="I60:L60" si="21">I61</f>
        <v>49683</v>
      </c>
      <c r="J60" s="24">
        <f t="shared" si="21"/>
        <v>47620.7</v>
      </c>
      <c r="K60" s="24">
        <f t="shared" si="21"/>
        <v>50004.9</v>
      </c>
      <c r="L60" s="24">
        <f t="shared" si="21"/>
        <v>49103.4</v>
      </c>
    </row>
    <row r="61" spans="3:15" ht="92.4" x14ac:dyDescent="0.25">
      <c r="C61" s="14" t="s">
        <v>96</v>
      </c>
      <c r="D61" s="16" t="s">
        <v>95</v>
      </c>
      <c r="E61" s="41" t="s">
        <v>293</v>
      </c>
      <c r="F61" s="6"/>
      <c r="G61" s="23">
        <v>72664</v>
      </c>
      <c r="H61" s="24">
        <v>21786.25</v>
      </c>
      <c r="I61" s="24">
        <v>49683</v>
      </c>
      <c r="J61" s="24">
        <v>47620.7</v>
      </c>
      <c r="K61" s="24">
        <v>50004.9</v>
      </c>
      <c r="L61" s="24">
        <v>49103.4</v>
      </c>
    </row>
    <row r="62" spans="3:15" ht="39.6" x14ac:dyDescent="0.25">
      <c r="C62" s="17" t="s">
        <v>294</v>
      </c>
      <c r="D62" s="18" t="s">
        <v>97</v>
      </c>
      <c r="E62" s="54" t="s">
        <v>287</v>
      </c>
      <c r="F62" s="51"/>
      <c r="G62" s="47">
        <v>2516.9</v>
      </c>
      <c r="H62" s="47">
        <v>1481.05117</v>
      </c>
      <c r="I62" s="47">
        <v>2900</v>
      </c>
      <c r="J62" s="47">
        <v>3039.2</v>
      </c>
      <c r="K62" s="47">
        <v>3175.9639999999995</v>
      </c>
      <c r="L62" s="47">
        <v>3312.5</v>
      </c>
    </row>
    <row r="63" spans="3:15" ht="92.4" x14ac:dyDescent="0.25">
      <c r="C63" s="34" t="s">
        <v>296</v>
      </c>
      <c r="D63" s="35" t="s">
        <v>248</v>
      </c>
      <c r="E63" s="55" t="s">
        <v>295</v>
      </c>
      <c r="F63" s="44"/>
      <c r="G63" s="45">
        <v>187.2</v>
      </c>
      <c r="H63" s="45">
        <v>96.4</v>
      </c>
      <c r="I63" s="45">
        <v>200</v>
      </c>
      <c r="J63" s="45">
        <v>209.6</v>
      </c>
      <c r="K63" s="45">
        <v>219</v>
      </c>
      <c r="L63" s="45">
        <v>228.5</v>
      </c>
    </row>
    <row r="64" spans="3:15" ht="52.8" x14ac:dyDescent="0.25">
      <c r="C64" s="34" t="s">
        <v>297</v>
      </c>
      <c r="D64" s="35" t="s">
        <v>98</v>
      </c>
      <c r="E64" s="55" t="s">
        <v>295</v>
      </c>
      <c r="F64" s="46"/>
      <c r="G64" s="47">
        <v>4</v>
      </c>
      <c r="H64" s="47">
        <v>4</v>
      </c>
      <c r="I64" s="47">
        <v>4</v>
      </c>
      <c r="J64" s="47">
        <v>4.2</v>
      </c>
      <c r="K64" s="47">
        <v>4.4000000000000004</v>
      </c>
      <c r="L64" s="47">
        <v>4.5999999999999996</v>
      </c>
    </row>
    <row r="65" spans="3:12" ht="118.8" x14ac:dyDescent="0.25">
      <c r="C65" s="34" t="s">
        <v>283</v>
      </c>
      <c r="D65" s="35" t="s">
        <v>99</v>
      </c>
      <c r="E65" s="63" t="s">
        <v>282</v>
      </c>
      <c r="F65" s="46"/>
      <c r="G65" s="47">
        <v>326.10000000000002</v>
      </c>
      <c r="H65" s="47">
        <v>153.09997999999999</v>
      </c>
      <c r="I65" s="47">
        <v>200</v>
      </c>
      <c r="J65" s="47">
        <v>209.6</v>
      </c>
      <c r="K65" s="47">
        <v>219.03200000000001</v>
      </c>
      <c r="L65" s="47">
        <v>228.5</v>
      </c>
    </row>
    <row r="66" spans="3:12" ht="105.6" x14ac:dyDescent="0.25">
      <c r="C66" s="17" t="s">
        <v>101</v>
      </c>
      <c r="D66" s="18" t="s">
        <v>100</v>
      </c>
      <c r="E66" s="28"/>
      <c r="F66" s="28"/>
      <c r="G66" s="29">
        <f>G67+G68</f>
        <v>9093.7999999999993</v>
      </c>
      <c r="H66" s="29">
        <f>H67+H68</f>
        <v>5138.0940000000001</v>
      </c>
      <c r="I66" s="29">
        <f t="shared" ref="I66:L66" si="22">I67+I68</f>
        <v>11330</v>
      </c>
      <c r="J66" s="29">
        <f t="shared" si="22"/>
        <v>11873.8</v>
      </c>
      <c r="K66" s="29">
        <f t="shared" si="22"/>
        <v>12408.162799999998</v>
      </c>
      <c r="L66" s="29">
        <f t="shared" si="22"/>
        <v>12941.695867999997</v>
      </c>
    </row>
    <row r="67" spans="3:12" ht="120" customHeight="1" x14ac:dyDescent="0.25">
      <c r="C67" s="14" t="s">
        <v>298</v>
      </c>
      <c r="D67" s="16" t="s">
        <v>246</v>
      </c>
      <c r="E67" s="48" t="s">
        <v>287</v>
      </c>
      <c r="F67" s="6"/>
      <c r="G67" s="24">
        <v>0</v>
      </c>
      <c r="H67" s="24">
        <v>170.8</v>
      </c>
      <c r="I67" s="24">
        <v>230</v>
      </c>
      <c r="J67" s="24">
        <v>241</v>
      </c>
      <c r="K67" s="24">
        <v>251.88679999999999</v>
      </c>
      <c r="L67" s="24">
        <v>262.7</v>
      </c>
    </row>
    <row r="68" spans="3:12" ht="219" customHeight="1" x14ac:dyDescent="0.25">
      <c r="C68" s="14" t="s">
        <v>300</v>
      </c>
      <c r="D68" s="15" t="s">
        <v>102</v>
      </c>
      <c r="E68" s="41" t="s">
        <v>299</v>
      </c>
      <c r="F68" s="6"/>
      <c r="G68" s="24">
        <v>9093.7999999999993</v>
      </c>
      <c r="H68" s="24">
        <v>4967.2939999999999</v>
      </c>
      <c r="I68" s="24">
        <v>11100</v>
      </c>
      <c r="J68" s="24">
        <v>11632.8</v>
      </c>
      <c r="K68" s="24">
        <v>12156.275999999998</v>
      </c>
      <c r="L68" s="24">
        <v>12678.995867999996</v>
      </c>
    </row>
    <row r="69" spans="3:12" ht="92.4" x14ac:dyDescent="0.25">
      <c r="C69" s="17" t="s">
        <v>104</v>
      </c>
      <c r="D69" s="18" t="s">
        <v>103</v>
      </c>
      <c r="E69" s="28"/>
      <c r="F69" s="28"/>
      <c r="G69" s="29">
        <f>G70</f>
        <v>9600</v>
      </c>
      <c r="H69" s="29">
        <f t="shared" ref="H69:L69" si="23">H70</f>
        <v>5415.6</v>
      </c>
      <c r="I69" s="29">
        <f t="shared" si="23"/>
        <v>9600</v>
      </c>
      <c r="J69" s="29">
        <f t="shared" si="23"/>
        <v>11600</v>
      </c>
      <c r="K69" s="29">
        <f>K70</f>
        <v>16600</v>
      </c>
      <c r="L69" s="29">
        <f t="shared" si="23"/>
        <v>17600</v>
      </c>
    </row>
    <row r="70" spans="3:12" ht="132" x14ac:dyDescent="0.25">
      <c r="C70" s="14" t="s">
        <v>302</v>
      </c>
      <c r="D70" s="15" t="s">
        <v>105</v>
      </c>
      <c r="E70" s="20" t="s">
        <v>301</v>
      </c>
      <c r="F70" s="6"/>
      <c r="G70" s="24">
        <v>9600</v>
      </c>
      <c r="H70" s="24">
        <v>5415.6</v>
      </c>
      <c r="I70" s="24">
        <v>9600</v>
      </c>
      <c r="J70" s="24">
        <v>11600</v>
      </c>
      <c r="K70" s="24">
        <v>16600</v>
      </c>
      <c r="L70" s="24">
        <v>17600</v>
      </c>
    </row>
    <row r="71" spans="3:12" ht="92.4" x14ac:dyDescent="0.25">
      <c r="C71" s="17" t="s">
        <v>303</v>
      </c>
      <c r="D71" s="19" t="s">
        <v>244</v>
      </c>
      <c r="E71" s="28"/>
      <c r="F71" s="28"/>
      <c r="G71" s="29">
        <f>G72</f>
        <v>149.80000000000001</v>
      </c>
      <c r="H71" s="29">
        <f>H72</f>
        <v>195.45</v>
      </c>
      <c r="I71" s="29">
        <f t="shared" ref="I71:L71" si="24">I72</f>
        <v>320</v>
      </c>
      <c r="J71" s="29">
        <f t="shared" si="24"/>
        <v>320</v>
      </c>
      <c r="K71" s="29">
        <f t="shared" si="24"/>
        <v>320</v>
      </c>
      <c r="L71" s="29">
        <f t="shared" si="24"/>
        <v>320</v>
      </c>
    </row>
    <row r="72" spans="3:12" ht="118.8" x14ac:dyDescent="0.25">
      <c r="C72" s="14" t="s">
        <v>304</v>
      </c>
      <c r="D72" s="15" t="s">
        <v>245</v>
      </c>
      <c r="E72" s="20" t="s">
        <v>292</v>
      </c>
      <c r="F72" s="6"/>
      <c r="G72" s="24">
        <v>149.80000000000001</v>
      </c>
      <c r="H72" s="24">
        <v>195.45</v>
      </c>
      <c r="I72" s="24">
        <v>320</v>
      </c>
      <c r="J72" s="24">
        <v>320</v>
      </c>
      <c r="K72" s="24">
        <v>320</v>
      </c>
      <c r="L72" s="24">
        <v>320</v>
      </c>
    </row>
    <row r="73" spans="3:12" s="66" customFormat="1" ht="66" x14ac:dyDescent="0.25">
      <c r="C73" s="67" t="s">
        <v>306</v>
      </c>
      <c r="D73" s="68" t="s">
        <v>243</v>
      </c>
      <c r="E73" s="69" t="s">
        <v>305</v>
      </c>
      <c r="F73" s="70"/>
      <c r="G73" s="71">
        <v>728.4</v>
      </c>
      <c r="H73" s="71">
        <v>330</v>
      </c>
      <c r="I73" s="71">
        <v>602</v>
      </c>
      <c r="J73" s="71">
        <v>602</v>
      </c>
      <c r="K73" s="71">
        <v>0</v>
      </c>
      <c r="L73" s="71">
        <v>0</v>
      </c>
    </row>
    <row r="74" spans="3:12" ht="105.6" x14ac:dyDescent="0.25">
      <c r="C74" s="14" t="s">
        <v>308</v>
      </c>
      <c r="D74" s="15" t="s">
        <v>106</v>
      </c>
      <c r="E74" s="41" t="s">
        <v>307</v>
      </c>
      <c r="F74" s="6"/>
      <c r="G74" s="24">
        <v>613.79999999999995</v>
      </c>
      <c r="H74" s="24">
        <v>556</v>
      </c>
      <c r="I74" s="24">
        <v>700</v>
      </c>
      <c r="J74" s="24">
        <v>700</v>
      </c>
      <c r="K74" s="24">
        <v>700</v>
      </c>
      <c r="L74" s="24">
        <v>700</v>
      </c>
    </row>
    <row r="75" spans="3:12" ht="118.8" x14ac:dyDescent="0.25">
      <c r="C75" s="14" t="s">
        <v>309</v>
      </c>
      <c r="D75" s="15" t="s">
        <v>107</v>
      </c>
      <c r="E75" s="41" t="s">
        <v>307</v>
      </c>
      <c r="F75" s="6"/>
      <c r="G75" s="24">
        <v>74.599999999999994</v>
      </c>
      <c r="H75" s="24">
        <v>27.5</v>
      </c>
      <c r="I75" s="72">
        <v>60</v>
      </c>
      <c r="J75" s="24">
        <v>60</v>
      </c>
      <c r="K75" s="24">
        <v>60</v>
      </c>
      <c r="L75" s="24">
        <v>60</v>
      </c>
    </row>
    <row r="76" spans="3:12" ht="79.2" x14ac:dyDescent="0.25">
      <c r="C76" s="14" t="s">
        <v>310</v>
      </c>
      <c r="D76" s="16" t="s">
        <v>108</v>
      </c>
      <c r="E76" s="41" t="s">
        <v>299</v>
      </c>
      <c r="F76" s="6"/>
      <c r="G76" s="24">
        <v>545.4</v>
      </c>
      <c r="H76" s="24">
        <v>300</v>
      </c>
      <c r="I76" s="24">
        <v>596</v>
      </c>
      <c r="J76" s="24">
        <v>624.6</v>
      </c>
      <c r="K76" s="24">
        <v>652.70000000000005</v>
      </c>
      <c r="L76" s="24">
        <v>680.8</v>
      </c>
    </row>
    <row r="77" spans="3:12" ht="39.6" x14ac:dyDescent="0.25">
      <c r="C77" s="12" t="s">
        <v>311</v>
      </c>
      <c r="D77" s="13" t="s">
        <v>109</v>
      </c>
      <c r="E77" s="41" t="s">
        <v>284</v>
      </c>
      <c r="F77" s="6"/>
      <c r="G77" s="24">
        <v>0</v>
      </c>
      <c r="H77" s="24">
        <v>1.4663900000000001</v>
      </c>
      <c r="I77" s="24">
        <v>0</v>
      </c>
      <c r="J77" s="24">
        <v>0</v>
      </c>
      <c r="K77" s="24">
        <v>0</v>
      </c>
      <c r="L77" s="24">
        <v>0</v>
      </c>
    </row>
    <row r="78" spans="3:12" ht="39.6" x14ac:dyDescent="0.25">
      <c r="C78" s="12" t="s">
        <v>111</v>
      </c>
      <c r="D78" s="13" t="s">
        <v>110</v>
      </c>
      <c r="E78" s="26"/>
      <c r="F78" s="26"/>
      <c r="G78" s="25">
        <f>G79+G81+G83+G88+G90+G93</f>
        <v>72202.5</v>
      </c>
      <c r="H78" s="25">
        <f t="shared" ref="H78:L78" si="25">H79+H81+H83+H88+H90+H93</f>
        <v>28504.817080000001</v>
      </c>
      <c r="I78" s="25">
        <f t="shared" si="25"/>
        <v>62750.9</v>
      </c>
      <c r="J78" s="25">
        <f t="shared" si="25"/>
        <v>63958.100000000013</v>
      </c>
      <c r="K78" s="25">
        <f t="shared" si="25"/>
        <v>65553.900000000009</v>
      </c>
      <c r="L78" s="25">
        <f t="shared" si="25"/>
        <v>67229.699999999983</v>
      </c>
    </row>
    <row r="79" spans="3:12" ht="59.25" customHeight="1" x14ac:dyDescent="0.25">
      <c r="C79" s="17" t="s">
        <v>113</v>
      </c>
      <c r="D79" s="18" t="s">
        <v>112</v>
      </c>
      <c r="E79" s="58"/>
      <c r="F79" s="6"/>
      <c r="G79" s="24">
        <f>G80</f>
        <v>200</v>
      </c>
      <c r="H79" s="24">
        <f t="shared" ref="H79:L79" si="26">H80</f>
        <v>0</v>
      </c>
      <c r="I79" s="24">
        <f t="shared" si="26"/>
        <v>1600</v>
      </c>
      <c r="J79" s="24">
        <f t="shared" si="26"/>
        <v>1680</v>
      </c>
      <c r="K79" s="24">
        <f t="shared" si="26"/>
        <v>1764</v>
      </c>
      <c r="L79" s="24">
        <f t="shared" si="26"/>
        <v>1852.2</v>
      </c>
    </row>
    <row r="80" spans="3:12" ht="79.2" x14ac:dyDescent="0.25">
      <c r="C80" s="14" t="s">
        <v>251</v>
      </c>
      <c r="D80" s="16" t="s">
        <v>114</v>
      </c>
      <c r="E80" s="58" t="s">
        <v>252</v>
      </c>
      <c r="F80" s="6"/>
      <c r="G80" s="24">
        <v>200</v>
      </c>
      <c r="H80" s="24">
        <v>0</v>
      </c>
      <c r="I80" s="24">
        <v>1600</v>
      </c>
      <c r="J80" s="24">
        <v>1680</v>
      </c>
      <c r="K80" s="24">
        <v>1764</v>
      </c>
      <c r="L80" s="24">
        <v>1852.2</v>
      </c>
    </row>
    <row r="81" spans="3:12" ht="39.6" x14ac:dyDescent="0.25">
      <c r="C81" s="17" t="s">
        <v>255</v>
      </c>
      <c r="D81" s="18" t="s">
        <v>253</v>
      </c>
      <c r="E81" s="37"/>
      <c r="F81" s="6"/>
      <c r="G81" s="24">
        <f>G82</f>
        <v>32000</v>
      </c>
      <c r="H81" s="24">
        <f t="shared" ref="H81:L81" si="27">H82</f>
        <v>13524.752990000001</v>
      </c>
      <c r="I81" s="24">
        <f t="shared" si="27"/>
        <v>32000</v>
      </c>
      <c r="J81" s="24">
        <f t="shared" si="27"/>
        <v>32000</v>
      </c>
      <c r="K81" s="24">
        <f t="shared" si="27"/>
        <v>32000</v>
      </c>
      <c r="L81" s="24">
        <f t="shared" si="27"/>
        <v>32000</v>
      </c>
    </row>
    <row r="82" spans="3:12" ht="52.8" x14ac:dyDescent="0.25">
      <c r="C82" s="17" t="s">
        <v>257</v>
      </c>
      <c r="D82" s="16" t="s">
        <v>256</v>
      </c>
      <c r="E82" s="37" t="s">
        <v>254</v>
      </c>
      <c r="F82" s="6"/>
      <c r="G82" s="24">
        <v>32000</v>
      </c>
      <c r="H82" s="24">
        <v>13524.752990000001</v>
      </c>
      <c r="I82" s="24">
        <v>32000</v>
      </c>
      <c r="J82" s="24">
        <v>32000</v>
      </c>
      <c r="K82" s="24">
        <v>32000</v>
      </c>
      <c r="L82" s="24">
        <v>32000</v>
      </c>
    </row>
    <row r="83" spans="3:12" ht="132" x14ac:dyDescent="0.25">
      <c r="C83" s="17" t="s">
        <v>116</v>
      </c>
      <c r="D83" s="19" t="s">
        <v>115</v>
      </c>
      <c r="E83" s="28"/>
      <c r="F83" s="28"/>
      <c r="G83" s="29">
        <f>G84+G86</f>
        <v>39382.5</v>
      </c>
      <c r="H83" s="29">
        <f>H84+H86</f>
        <v>14515.596950000001</v>
      </c>
      <c r="I83" s="29">
        <f t="shared" ref="I83:L83" si="28">I84+I86</f>
        <v>28258.6</v>
      </c>
      <c r="J83" s="29">
        <f t="shared" si="28"/>
        <v>29669.600000000002</v>
      </c>
      <c r="K83" s="29">
        <f t="shared" si="28"/>
        <v>31151</v>
      </c>
      <c r="L83" s="29">
        <f t="shared" si="28"/>
        <v>32706.6</v>
      </c>
    </row>
    <row r="84" spans="3:12" ht="118.8" x14ac:dyDescent="0.25">
      <c r="C84" s="17" t="s">
        <v>118</v>
      </c>
      <c r="D84" s="19" t="s">
        <v>117</v>
      </c>
      <c r="E84" s="6"/>
      <c r="F84" s="6"/>
      <c r="G84" s="24">
        <f>G85</f>
        <v>3000</v>
      </c>
      <c r="H84" s="24">
        <f t="shared" ref="H84:L84" si="29">H85</f>
        <v>946.2373</v>
      </c>
      <c r="I84" s="24">
        <f t="shared" si="29"/>
        <v>2113</v>
      </c>
      <c r="J84" s="24">
        <f t="shared" si="29"/>
        <v>2216.6999999999998</v>
      </c>
      <c r="K84" s="24">
        <f t="shared" si="29"/>
        <v>2325.5</v>
      </c>
      <c r="L84" s="24">
        <f t="shared" si="29"/>
        <v>2439.8000000000002</v>
      </c>
    </row>
    <row r="85" spans="3:12" ht="105.6" x14ac:dyDescent="0.25">
      <c r="C85" s="14" t="s">
        <v>312</v>
      </c>
      <c r="D85" s="15" t="s">
        <v>119</v>
      </c>
      <c r="E85" s="41" t="s">
        <v>313</v>
      </c>
      <c r="F85" s="6"/>
      <c r="G85" s="24">
        <v>3000</v>
      </c>
      <c r="H85" s="24">
        <v>946.2373</v>
      </c>
      <c r="I85" s="24">
        <v>2113</v>
      </c>
      <c r="J85" s="24">
        <v>2216.6999999999998</v>
      </c>
      <c r="K85" s="24">
        <v>2325.5</v>
      </c>
      <c r="L85" s="24">
        <v>2439.8000000000002</v>
      </c>
    </row>
    <row r="86" spans="3:12" ht="118.8" x14ac:dyDescent="0.25">
      <c r="C86" s="17" t="s">
        <v>121</v>
      </c>
      <c r="D86" s="19" t="s">
        <v>120</v>
      </c>
      <c r="E86" s="28"/>
      <c r="F86" s="28"/>
      <c r="G86" s="29">
        <f>G87</f>
        <v>36382.5</v>
      </c>
      <c r="H86" s="29">
        <f t="shared" ref="H86:L86" si="30">H87</f>
        <v>13569.35965</v>
      </c>
      <c r="I86" s="29">
        <f t="shared" si="30"/>
        <v>26145.599999999999</v>
      </c>
      <c r="J86" s="29">
        <f t="shared" si="30"/>
        <v>27452.9</v>
      </c>
      <c r="K86" s="29">
        <f t="shared" si="30"/>
        <v>28825.5</v>
      </c>
      <c r="L86" s="29">
        <f t="shared" si="30"/>
        <v>30266.799999999999</v>
      </c>
    </row>
    <row r="87" spans="3:12" ht="105.6" x14ac:dyDescent="0.25">
      <c r="C87" s="14" t="s">
        <v>314</v>
      </c>
      <c r="D87" s="16" t="s">
        <v>122</v>
      </c>
      <c r="E87" s="41" t="s">
        <v>252</v>
      </c>
      <c r="F87" s="6"/>
      <c r="G87" s="24">
        <v>36382.5</v>
      </c>
      <c r="H87" s="24">
        <v>13569.35965</v>
      </c>
      <c r="I87" s="24">
        <v>26145.599999999999</v>
      </c>
      <c r="J87" s="24">
        <v>27452.9</v>
      </c>
      <c r="K87" s="24">
        <v>28825.5</v>
      </c>
      <c r="L87" s="24">
        <v>30266.799999999999</v>
      </c>
    </row>
    <row r="88" spans="3:12" ht="66" x14ac:dyDescent="0.25">
      <c r="C88" s="17" t="s">
        <v>259</v>
      </c>
      <c r="D88" s="18" t="s">
        <v>258</v>
      </c>
      <c r="E88" s="44"/>
      <c r="F88" s="44"/>
      <c r="G88" s="47">
        <f>G89</f>
        <v>0</v>
      </c>
      <c r="H88" s="47">
        <f t="shared" ref="H88:L88" si="31">H89</f>
        <v>0.73116999999999999</v>
      </c>
      <c r="I88" s="47">
        <f>I89</f>
        <v>0.8</v>
      </c>
      <c r="J88" s="47">
        <f t="shared" si="31"/>
        <v>0.3</v>
      </c>
      <c r="K88" s="47">
        <f t="shared" si="31"/>
        <v>0.3</v>
      </c>
      <c r="L88" s="47">
        <f t="shared" si="31"/>
        <v>0.3</v>
      </c>
    </row>
    <row r="89" spans="3:12" ht="66" x14ac:dyDescent="0.25">
      <c r="C89" s="14" t="s">
        <v>315</v>
      </c>
      <c r="D89" s="16" t="s">
        <v>258</v>
      </c>
      <c r="E89" s="41" t="s">
        <v>271</v>
      </c>
      <c r="F89" s="51"/>
      <c r="G89" s="52">
        <v>0</v>
      </c>
      <c r="H89" s="52">
        <v>0.73116999999999999</v>
      </c>
      <c r="I89" s="52">
        <v>0.8</v>
      </c>
      <c r="J89" s="52">
        <v>0.3</v>
      </c>
      <c r="K89" s="52">
        <v>0.3</v>
      </c>
      <c r="L89" s="52">
        <v>0.3</v>
      </c>
    </row>
    <row r="90" spans="3:12" ht="39.6" x14ac:dyDescent="0.25">
      <c r="C90" s="17" t="s">
        <v>124</v>
      </c>
      <c r="D90" s="18" t="s">
        <v>123</v>
      </c>
      <c r="E90" s="38"/>
      <c r="F90" s="38"/>
      <c r="G90" s="39">
        <f>G91</f>
        <v>300</v>
      </c>
      <c r="H90" s="39">
        <f t="shared" ref="H90:L90" si="32">H91</f>
        <v>156.10294999999999</v>
      </c>
      <c r="I90" s="39">
        <f>I91</f>
        <v>391.5</v>
      </c>
      <c r="J90" s="39">
        <f t="shared" si="32"/>
        <v>497.4</v>
      </c>
      <c r="K90" s="39">
        <f t="shared" si="32"/>
        <v>522.29999999999995</v>
      </c>
      <c r="L90" s="39">
        <f t="shared" si="32"/>
        <v>548.4</v>
      </c>
    </row>
    <row r="91" spans="3:12" ht="66" x14ac:dyDescent="0.25">
      <c r="C91" s="14" t="s">
        <v>126</v>
      </c>
      <c r="D91" s="16" t="s">
        <v>125</v>
      </c>
      <c r="E91" s="58"/>
      <c r="F91" s="58"/>
      <c r="G91" s="40">
        <f>G92</f>
        <v>300</v>
      </c>
      <c r="H91" s="40">
        <f t="shared" ref="H91:L91" si="33">H92</f>
        <v>156.10294999999999</v>
      </c>
      <c r="I91" s="40">
        <f>I92</f>
        <v>391.5</v>
      </c>
      <c r="J91" s="40">
        <f t="shared" si="33"/>
        <v>497.4</v>
      </c>
      <c r="K91" s="40">
        <f t="shared" si="33"/>
        <v>522.29999999999995</v>
      </c>
      <c r="L91" s="40">
        <f t="shared" si="33"/>
        <v>548.4</v>
      </c>
    </row>
    <row r="92" spans="3:12" ht="66" x14ac:dyDescent="0.25">
      <c r="C92" s="14" t="s">
        <v>260</v>
      </c>
      <c r="D92" s="16" t="s">
        <v>127</v>
      </c>
      <c r="E92" s="58" t="s">
        <v>252</v>
      </c>
      <c r="F92" s="58"/>
      <c r="G92" s="40">
        <v>300</v>
      </c>
      <c r="H92" s="40">
        <v>156.10294999999999</v>
      </c>
      <c r="I92" s="40">
        <v>391.5</v>
      </c>
      <c r="J92" s="40">
        <v>497.4</v>
      </c>
      <c r="K92" s="40">
        <v>522.29999999999995</v>
      </c>
      <c r="L92" s="40">
        <v>548.4</v>
      </c>
    </row>
    <row r="93" spans="3:12" ht="116.25" customHeight="1" x14ac:dyDescent="0.25">
      <c r="C93" s="17" t="s">
        <v>262</v>
      </c>
      <c r="D93" s="18" t="s">
        <v>261</v>
      </c>
      <c r="E93" s="38"/>
      <c r="F93" s="38"/>
      <c r="G93" s="39">
        <f>G94</f>
        <v>320</v>
      </c>
      <c r="H93" s="39">
        <f t="shared" ref="H93:L93" si="34">H94</f>
        <v>307.63301999999999</v>
      </c>
      <c r="I93" s="39">
        <f t="shared" si="34"/>
        <v>500</v>
      </c>
      <c r="J93" s="39">
        <f t="shared" si="34"/>
        <v>110.8</v>
      </c>
      <c r="K93" s="39">
        <f t="shared" si="34"/>
        <v>116.3</v>
      </c>
      <c r="L93" s="39">
        <f t="shared" si="34"/>
        <v>122.2</v>
      </c>
    </row>
    <row r="94" spans="3:12" ht="116.25" customHeight="1" x14ac:dyDescent="0.25">
      <c r="C94" s="17" t="s">
        <v>317</v>
      </c>
      <c r="D94" s="16" t="s">
        <v>316</v>
      </c>
      <c r="E94" s="38"/>
      <c r="F94" s="38"/>
      <c r="G94" s="39">
        <f>G95</f>
        <v>320</v>
      </c>
      <c r="H94" s="39">
        <f t="shared" ref="H94:L94" si="35">H95</f>
        <v>307.63301999999999</v>
      </c>
      <c r="I94" s="39">
        <f t="shared" si="35"/>
        <v>500</v>
      </c>
      <c r="J94" s="39">
        <f t="shared" si="35"/>
        <v>110.8</v>
      </c>
      <c r="K94" s="39">
        <f t="shared" si="35"/>
        <v>116.3</v>
      </c>
      <c r="L94" s="39">
        <f t="shared" si="35"/>
        <v>122.2</v>
      </c>
    </row>
    <row r="95" spans="3:12" ht="99.75" customHeight="1" x14ac:dyDescent="0.25">
      <c r="C95" s="64" t="s">
        <v>264</v>
      </c>
      <c r="D95" s="16" t="s">
        <v>263</v>
      </c>
      <c r="E95" s="58" t="s">
        <v>252</v>
      </c>
      <c r="F95" s="58"/>
      <c r="G95" s="40">
        <v>320</v>
      </c>
      <c r="H95" s="40">
        <v>307.63301999999999</v>
      </c>
      <c r="I95" s="40">
        <v>500</v>
      </c>
      <c r="J95" s="40">
        <v>110.8</v>
      </c>
      <c r="K95" s="40">
        <v>116.3</v>
      </c>
      <c r="L95" s="40">
        <v>122.2</v>
      </c>
    </row>
    <row r="96" spans="3:12" ht="26.4" x14ac:dyDescent="0.25">
      <c r="C96" s="12" t="s">
        <v>129</v>
      </c>
      <c r="D96" s="13" t="s">
        <v>128</v>
      </c>
      <c r="E96" s="6"/>
      <c r="F96" s="6"/>
      <c r="G96" s="25">
        <f>G97+G104+G112</f>
        <v>617685</v>
      </c>
      <c r="H96" s="25">
        <f t="shared" ref="H96:L96" si="36">H97+H104+H112</f>
        <v>244993.97975</v>
      </c>
      <c r="I96" s="25">
        <f t="shared" si="36"/>
        <v>548363.9</v>
      </c>
      <c r="J96" s="25">
        <f t="shared" si="36"/>
        <v>588466.9</v>
      </c>
      <c r="K96" s="25">
        <f t="shared" si="36"/>
        <v>622677.4</v>
      </c>
      <c r="L96" s="25">
        <f t="shared" si="36"/>
        <v>660961.1</v>
      </c>
    </row>
    <row r="97" spans="3:12" ht="26.4" x14ac:dyDescent="0.25">
      <c r="C97" s="17" t="s">
        <v>131</v>
      </c>
      <c r="D97" s="18" t="s">
        <v>130</v>
      </c>
      <c r="E97" s="6"/>
      <c r="F97" s="6"/>
      <c r="G97" s="24">
        <f>G98+G99+G100+G101+G102+G103</f>
        <v>277815</v>
      </c>
      <c r="H97" s="24">
        <f t="shared" ref="H97:L97" si="37">H98+H99+H100+H101+H102+H103</f>
        <v>19830.932339999999</v>
      </c>
      <c r="I97" s="24">
        <f t="shared" si="37"/>
        <v>39661.9</v>
      </c>
      <c r="J97" s="24">
        <f t="shared" si="37"/>
        <v>39661.9</v>
      </c>
      <c r="K97" s="24">
        <f t="shared" si="37"/>
        <v>41367.4</v>
      </c>
      <c r="L97" s="24">
        <f t="shared" si="37"/>
        <v>43146.100000000006</v>
      </c>
    </row>
    <row r="98" spans="3:12" ht="39.6" x14ac:dyDescent="0.25">
      <c r="C98" s="14" t="s">
        <v>133</v>
      </c>
      <c r="D98" s="16" t="s">
        <v>132</v>
      </c>
      <c r="E98" s="56" t="s">
        <v>318</v>
      </c>
      <c r="F98" s="6"/>
      <c r="G98" s="24">
        <v>42655</v>
      </c>
      <c r="H98" s="24">
        <v>6096.4372400000002</v>
      </c>
      <c r="I98" s="24">
        <v>12192.9</v>
      </c>
      <c r="J98" s="24">
        <v>12192.9</v>
      </c>
      <c r="K98" s="24">
        <v>12717.2</v>
      </c>
      <c r="L98" s="24">
        <v>13264</v>
      </c>
    </row>
    <row r="99" spans="3:12" ht="39.6" x14ac:dyDescent="0.25">
      <c r="C99" s="14" t="s">
        <v>135</v>
      </c>
      <c r="D99" s="16" t="s">
        <v>134</v>
      </c>
      <c r="E99" s="56" t="s">
        <v>318</v>
      </c>
      <c r="F99" s="6"/>
      <c r="G99" s="24">
        <v>0</v>
      </c>
      <c r="H99" s="24">
        <v>28.150670000000002</v>
      </c>
      <c r="I99" s="24">
        <v>56.3</v>
      </c>
      <c r="J99" s="24">
        <v>56.3</v>
      </c>
      <c r="K99" s="24">
        <v>58.7</v>
      </c>
      <c r="L99" s="24">
        <v>61.3</v>
      </c>
    </row>
    <row r="100" spans="3:12" ht="26.4" x14ac:dyDescent="0.25">
      <c r="C100" s="14" t="s">
        <v>137</v>
      </c>
      <c r="D100" s="16" t="s">
        <v>136</v>
      </c>
      <c r="E100" s="56" t="s">
        <v>318</v>
      </c>
      <c r="F100" s="6"/>
      <c r="G100" s="24">
        <v>12320</v>
      </c>
      <c r="H100" s="24">
        <v>3768.5455999999999</v>
      </c>
      <c r="I100" s="24">
        <v>7537.1</v>
      </c>
      <c r="J100" s="24">
        <v>7537.1</v>
      </c>
      <c r="K100" s="24">
        <v>7861.2</v>
      </c>
      <c r="L100" s="24">
        <v>8199.2000000000007</v>
      </c>
    </row>
    <row r="101" spans="3:12" ht="26.4" x14ac:dyDescent="0.25">
      <c r="C101" s="14" t="s">
        <v>139</v>
      </c>
      <c r="D101" s="16" t="s">
        <v>138</v>
      </c>
      <c r="E101" s="56" t="s">
        <v>318</v>
      </c>
      <c r="F101" s="6"/>
      <c r="G101" s="24">
        <v>38640</v>
      </c>
      <c r="H101" s="6">
        <v>7983.10772</v>
      </c>
      <c r="I101" s="24">
        <v>15966.2</v>
      </c>
      <c r="J101" s="24">
        <v>15966.2</v>
      </c>
      <c r="K101" s="24">
        <v>16652.8</v>
      </c>
      <c r="L101" s="24">
        <v>17368.8</v>
      </c>
    </row>
    <row r="102" spans="3:12" ht="26.4" x14ac:dyDescent="0.25">
      <c r="C102" s="14" t="s">
        <v>141</v>
      </c>
      <c r="D102" s="16" t="s">
        <v>140</v>
      </c>
      <c r="E102" s="56" t="s">
        <v>318</v>
      </c>
      <c r="F102" s="6"/>
      <c r="G102" s="24">
        <v>0</v>
      </c>
      <c r="H102" s="24">
        <v>0</v>
      </c>
      <c r="I102" s="24">
        <v>0</v>
      </c>
      <c r="J102" s="24">
        <v>0</v>
      </c>
      <c r="K102" s="24">
        <v>0</v>
      </c>
      <c r="L102" s="24">
        <v>0</v>
      </c>
    </row>
    <row r="103" spans="3:12" ht="52.8" x14ac:dyDescent="0.25">
      <c r="C103" s="14" t="s">
        <v>143</v>
      </c>
      <c r="D103" s="16" t="s">
        <v>142</v>
      </c>
      <c r="E103" s="56" t="s">
        <v>318</v>
      </c>
      <c r="F103" s="6"/>
      <c r="G103" s="24">
        <v>184200</v>
      </c>
      <c r="H103" s="24">
        <v>1954.69111</v>
      </c>
      <c r="I103" s="24">
        <v>3909.4</v>
      </c>
      <c r="J103" s="24">
        <v>3909.4</v>
      </c>
      <c r="K103" s="24">
        <v>4077.5</v>
      </c>
      <c r="L103" s="24">
        <v>4252.8</v>
      </c>
    </row>
    <row r="104" spans="3:12" ht="26.4" x14ac:dyDescent="0.25">
      <c r="C104" s="17" t="s">
        <v>145</v>
      </c>
      <c r="D104" s="18" t="s">
        <v>144</v>
      </c>
      <c r="E104" s="28"/>
      <c r="F104" s="28"/>
      <c r="G104" s="29">
        <f>G105+G107+G108+G110</f>
        <v>29870</v>
      </c>
      <c r="H104" s="29">
        <f>H105+H107+H108+H110</f>
        <v>11695.615540000001</v>
      </c>
      <c r="I104" s="29">
        <f t="shared" ref="I104:L104" si="38">I105+I107+I108+I110</f>
        <v>28702</v>
      </c>
      <c r="J104" s="29">
        <f t="shared" si="38"/>
        <v>29305</v>
      </c>
      <c r="K104" s="29">
        <f t="shared" si="38"/>
        <v>30310</v>
      </c>
      <c r="L104" s="29">
        <f t="shared" si="38"/>
        <v>31315</v>
      </c>
    </row>
    <row r="105" spans="3:12" ht="66" x14ac:dyDescent="0.25">
      <c r="C105" s="17" t="s">
        <v>147</v>
      </c>
      <c r="D105" s="18" t="s">
        <v>146</v>
      </c>
      <c r="E105" s="6"/>
      <c r="F105" s="6"/>
      <c r="G105" s="24">
        <f>G106</f>
        <v>0</v>
      </c>
      <c r="H105" s="24">
        <f t="shared" ref="H105:L105" si="39">H106</f>
        <v>40.975000000000001</v>
      </c>
      <c r="I105" s="24">
        <f t="shared" si="39"/>
        <v>5000</v>
      </c>
      <c r="J105" s="24">
        <f t="shared" si="39"/>
        <v>7000</v>
      </c>
      <c r="K105" s="24">
        <f t="shared" si="39"/>
        <v>8000</v>
      </c>
      <c r="L105" s="24">
        <f t="shared" si="39"/>
        <v>9000</v>
      </c>
    </row>
    <row r="106" spans="3:12" ht="79.2" x14ac:dyDescent="0.25">
      <c r="C106" s="14" t="s">
        <v>319</v>
      </c>
      <c r="D106" s="16" t="s">
        <v>148</v>
      </c>
      <c r="E106" s="41" t="s">
        <v>292</v>
      </c>
      <c r="F106" s="6"/>
      <c r="G106" s="24">
        <v>0</v>
      </c>
      <c r="H106" s="24">
        <v>40.975000000000001</v>
      </c>
      <c r="I106" s="24">
        <v>5000</v>
      </c>
      <c r="J106" s="24">
        <v>7000</v>
      </c>
      <c r="K106" s="24">
        <v>8000</v>
      </c>
      <c r="L106" s="24">
        <v>9000</v>
      </c>
    </row>
    <row r="107" spans="3:12" ht="39.6" x14ac:dyDescent="0.25">
      <c r="C107" s="14" t="s">
        <v>150</v>
      </c>
      <c r="D107" s="16" t="s">
        <v>149</v>
      </c>
      <c r="E107" s="41" t="s">
        <v>284</v>
      </c>
      <c r="F107" s="6"/>
      <c r="G107" s="24">
        <v>23870</v>
      </c>
      <c r="H107" s="24">
        <v>10152.45782</v>
      </c>
      <c r="I107" s="24">
        <v>21902</v>
      </c>
      <c r="J107" s="24">
        <v>21905</v>
      </c>
      <c r="K107" s="24">
        <v>21910</v>
      </c>
      <c r="L107" s="24">
        <v>21915</v>
      </c>
    </row>
    <row r="108" spans="3:12" ht="79.2" x14ac:dyDescent="0.25">
      <c r="C108" s="17" t="s">
        <v>152</v>
      </c>
      <c r="D108" s="18" t="s">
        <v>151</v>
      </c>
      <c r="E108" s="6"/>
      <c r="F108" s="6"/>
      <c r="G108" s="24">
        <f>G109</f>
        <v>0</v>
      </c>
      <c r="H108" s="24">
        <f t="shared" ref="H108:L108" si="40">H109</f>
        <v>75</v>
      </c>
      <c r="I108" s="24">
        <f t="shared" si="40"/>
        <v>100</v>
      </c>
      <c r="J108" s="24">
        <f t="shared" si="40"/>
        <v>100</v>
      </c>
      <c r="K108" s="24">
        <f t="shared" si="40"/>
        <v>100</v>
      </c>
      <c r="L108" s="24">
        <f t="shared" si="40"/>
        <v>100</v>
      </c>
    </row>
    <row r="109" spans="3:12" ht="92.4" x14ac:dyDescent="0.25">
      <c r="C109" s="14" t="s">
        <v>320</v>
      </c>
      <c r="D109" s="16" t="s">
        <v>153</v>
      </c>
      <c r="E109" s="41" t="s">
        <v>292</v>
      </c>
      <c r="F109" s="6"/>
      <c r="G109" s="24">
        <v>0</v>
      </c>
      <c r="H109" s="24">
        <v>75</v>
      </c>
      <c r="I109" s="24">
        <v>100</v>
      </c>
      <c r="J109" s="24">
        <v>100</v>
      </c>
      <c r="K109" s="24">
        <v>100</v>
      </c>
      <c r="L109" s="24">
        <v>100</v>
      </c>
    </row>
    <row r="110" spans="3:12" ht="26.4" x14ac:dyDescent="0.25">
      <c r="C110" s="14" t="s">
        <v>155</v>
      </c>
      <c r="D110" s="16" t="s">
        <v>154</v>
      </c>
      <c r="E110" s="6"/>
      <c r="F110" s="6"/>
      <c r="G110" s="24">
        <f>G111</f>
        <v>6000</v>
      </c>
      <c r="H110" s="24">
        <f t="shared" ref="H110:L110" si="41">H111</f>
        <v>1427.18272</v>
      </c>
      <c r="I110" s="24">
        <f t="shared" si="41"/>
        <v>1700</v>
      </c>
      <c r="J110" s="24">
        <f t="shared" si="41"/>
        <v>300</v>
      </c>
      <c r="K110" s="24">
        <f t="shared" si="41"/>
        <v>300</v>
      </c>
      <c r="L110" s="24">
        <f t="shared" si="41"/>
        <v>300</v>
      </c>
    </row>
    <row r="111" spans="3:12" ht="39.6" x14ac:dyDescent="0.25">
      <c r="C111" s="14" t="s">
        <v>321</v>
      </c>
      <c r="D111" s="16" t="s">
        <v>156</v>
      </c>
      <c r="E111" s="41" t="s">
        <v>292</v>
      </c>
      <c r="F111" s="6"/>
      <c r="G111" s="24">
        <v>6000</v>
      </c>
      <c r="H111" s="24">
        <v>1427.18272</v>
      </c>
      <c r="I111" s="24">
        <v>1700</v>
      </c>
      <c r="J111" s="24">
        <v>300</v>
      </c>
      <c r="K111" s="24">
        <v>300</v>
      </c>
      <c r="L111" s="24">
        <v>300</v>
      </c>
    </row>
    <row r="112" spans="3:12" ht="26.4" x14ac:dyDescent="0.25">
      <c r="C112" s="14" t="s">
        <v>158</v>
      </c>
      <c r="D112" s="16" t="s">
        <v>157</v>
      </c>
      <c r="E112" s="6"/>
      <c r="F112" s="6"/>
      <c r="G112" s="24">
        <f>G113</f>
        <v>310000</v>
      </c>
      <c r="H112" s="24">
        <f t="shared" ref="H112:L112" si="42">H113</f>
        <v>213467.43187</v>
      </c>
      <c r="I112" s="24">
        <f t="shared" si="42"/>
        <v>480000</v>
      </c>
      <c r="J112" s="24">
        <f t="shared" si="42"/>
        <v>519500</v>
      </c>
      <c r="K112" s="24">
        <f t="shared" si="42"/>
        <v>551000</v>
      </c>
      <c r="L112" s="24">
        <f t="shared" si="42"/>
        <v>586500</v>
      </c>
    </row>
    <row r="113" spans="3:15" ht="39.6" x14ac:dyDescent="0.25">
      <c r="C113" s="17" t="s">
        <v>160</v>
      </c>
      <c r="D113" s="18" t="s">
        <v>159</v>
      </c>
      <c r="E113" s="6"/>
      <c r="F113" s="6"/>
      <c r="G113" s="24">
        <f>G114+G115+G116</f>
        <v>310000</v>
      </c>
      <c r="H113" s="24">
        <f t="shared" ref="H113:L113" si="43">H114+H115+H116</f>
        <v>213467.43187</v>
      </c>
      <c r="I113" s="24">
        <f t="shared" si="43"/>
        <v>480000</v>
      </c>
      <c r="J113" s="24">
        <f t="shared" si="43"/>
        <v>519500</v>
      </c>
      <c r="K113" s="24">
        <f t="shared" si="43"/>
        <v>551000</v>
      </c>
      <c r="L113" s="24">
        <f t="shared" si="43"/>
        <v>586500</v>
      </c>
    </row>
    <row r="114" spans="3:15" ht="66" x14ac:dyDescent="0.25">
      <c r="C114" s="14" t="s">
        <v>322</v>
      </c>
      <c r="D114" s="16" t="s">
        <v>161</v>
      </c>
      <c r="E114" s="41" t="s">
        <v>292</v>
      </c>
      <c r="F114" s="6"/>
      <c r="G114" s="24">
        <v>120000</v>
      </c>
      <c r="H114" s="24">
        <v>52670.570939999998</v>
      </c>
      <c r="I114" s="24">
        <v>150000</v>
      </c>
      <c r="J114" s="24">
        <v>170000</v>
      </c>
      <c r="K114" s="24">
        <v>180000</v>
      </c>
      <c r="L114" s="24">
        <v>200000</v>
      </c>
    </row>
    <row r="115" spans="3:15" ht="52.8" x14ac:dyDescent="0.25">
      <c r="C115" s="14" t="s">
        <v>323</v>
      </c>
      <c r="D115" s="16" t="s">
        <v>162</v>
      </c>
      <c r="E115" s="41" t="s">
        <v>292</v>
      </c>
      <c r="F115" s="6"/>
      <c r="G115" s="24">
        <v>180000</v>
      </c>
      <c r="H115" s="24">
        <v>155067.92702</v>
      </c>
      <c r="I115" s="24">
        <v>315000</v>
      </c>
      <c r="J115" s="24">
        <v>334000</v>
      </c>
      <c r="K115" s="24">
        <v>355000</v>
      </c>
      <c r="L115" s="24">
        <v>370000</v>
      </c>
    </row>
    <row r="116" spans="3:15" ht="66" x14ac:dyDescent="0.25">
      <c r="C116" s="14" t="s">
        <v>324</v>
      </c>
      <c r="D116" s="16" t="s">
        <v>163</v>
      </c>
      <c r="E116" s="41" t="s">
        <v>292</v>
      </c>
      <c r="F116" s="6"/>
      <c r="G116" s="24">
        <v>10000</v>
      </c>
      <c r="H116" s="24">
        <v>5728.9339099999997</v>
      </c>
      <c r="I116" s="24">
        <v>15000</v>
      </c>
      <c r="J116" s="24">
        <v>15500</v>
      </c>
      <c r="K116" s="24">
        <v>16000</v>
      </c>
      <c r="L116" s="24">
        <v>16500</v>
      </c>
    </row>
    <row r="117" spans="3:15" ht="39.6" x14ac:dyDescent="0.25">
      <c r="C117" s="12" t="s">
        <v>165</v>
      </c>
      <c r="D117" s="13" t="s">
        <v>164</v>
      </c>
      <c r="E117" s="26"/>
      <c r="F117" s="26"/>
      <c r="G117" s="25">
        <f>G118+G125</f>
        <v>122253</v>
      </c>
      <c r="H117" s="25">
        <f t="shared" ref="H117:L117" si="44">H118+H125</f>
        <v>51974.082560000003</v>
      </c>
      <c r="I117" s="25">
        <f t="shared" si="44"/>
        <v>114870.1</v>
      </c>
      <c r="J117" s="25">
        <f t="shared" si="44"/>
        <v>93685.9</v>
      </c>
      <c r="K117" s="25">
        <f t="shared" si="44"/>
        <v>93844</v>
      </c>
      <c r="L117" s="25">
        <f t="shared" si="44"/>
        <v>93901.099999999991</v>
      </c>
    </row>
    <row r="118" spans="3:15" ht="26.4" x14ac:dyDescent="0.25">
      <c r="C118" s="14" t="s">
        <v>167</v>
      </c>
      <c r="D118" s="16" t="s">
        <v>166</v>
      </c>
      <c r="E118" s="6"/>
      <c r="F118" s="6"/>
      <c r="G118" s="24">
        <f>G119+G120+G121+G123</f>
        <v>96488</v>
      </c>
      <c r="H118" s="24">
        <f t="shared" ref="H118:L118" si="45">H119+H120+H121+H123</f>
        <v>32235.612860000001</v>
      </c>
      <c r="I118" s="24">
        <f>I119+I120+I121+I123</f>
        <v>74029.8</v>
      </c>
      <c r="J118" s="24">
        <f t="shared" si="45"/>
        <v>71526.7</v>
      </c>
      <c r="K118" s="24">
        <f t="shared" si="45"/>
        <v>71600.2</v>
      </c>
      <c r="L118" s="24">
        <f t="shared" si="45"/>
        <v>71663.199999999997</v>
      </c>
      <c r="N118" s="36"/>
    </row>
    <row r="119" spans="3:15" ht="79.2" x14ac:dyDescent="0.25">
      <c r="C119" s="17" t="s">
        <v>327</v>
      </c>
      <c r="D119" s="18" t="s">
        <v>325</v>
      </c>
      <c r="E119" s="50" t="s">
        <v>284</v>
      </c>
      <c r="F119" s="28"/>
      <c r="G119" s="29">
        <v>0</v>
      </c>
      <c r="H119" s="29">
        <v>0.1</v>
      </c>
      <c r="I119" s="29">
        <v>0</v>
      </c>
      <c r="J119" s="29">
        <v>0</v>
      </c>
      <c r="K119" s="29">
        <v>0</v>
      </c>
      <c r="L119" s="29">
        <v>0</v>
      </c>
    </row>
    <row r="120" spans="3:15" ht="39.6" x14ac:dyDescent="0.25">
      <c r="C120" s="17" t="s">
        <v>328</v>
      </c>
      <c r="D120" s="18" t="s">
        <v>326</v>
      </c>
      <c r="E120" s="43" t="s">
        <v>290</v>
      </c>
      <c r="F120" s="28"/>
      <c r="G120" s="29">
        <v>50</v>
      </c>
      <c r="H120" s="29">
        <v>50.674999999999997</v>
      </c>
      <c r="I120" s="29">
        <v>0</v>
      </c>
      <c r="J120" s="29">
        <v>0</v>
      </c>
      <c r="K120" s="29">
        <v>0</v>
      </c>
      <c r="L120" s="29">
        <v>0</v>
      </c>
    </row>
    <row r="121" spans="3:15" ht="39.6" x14ac:dyDescent="0.25">
      <c r="C121" s="17" t="s">
        <v>331</v>
      </c>
      <c r="D121" s="18" t="s">
        <v>329</v>
      </c>
      <c r="E121" s="43"/>
      <c r="F121" s="28"/>
      <c r="G121" s="29">
        <f>G122</f>
        <v>500</v>
      </c>
      <c r="H121" s="29">
        <f t="shared" ref="H121:L121" si="46">H122</f>
        <v>717.6</v>
      </c>
      <c r="I121" s="29">
        <f t="shared" si="46"/>
        <v>1200</v>
      </c>
      <c r="J121" s="29">
        <f t="shared" si="46"/>
        <v>1200</v>
      </c>
      <c r="K121" s="29">
        <f t="shared" si="46"/>
        <v>1200</v>
      </c>
      <c r="L121" s="29">
        <f t="shared" si="46"/>
        <v>1200</v>
      </c>
    </row>
    <row r="122" spans="3:15" ht="132" x14ac:dyDescent="0.25">
      <c r="C122" s="14" t="s">
        <v>332</v>
      </c>
      <c r="D122" s="16" t="s">
        <v>330</v>
      </c>
      <c r="E122" s="41" t="s">
        <v>292</v>
      </c>
      <c r="F122" s="6"/>
      <c r="G122" s="24">
        <v>500</v>
      </c>
      <c r="H122" s="24">
        <v>717.6</v>
      </c>
      <c r="I122" s="24">
        <v>1200</v>
      </c>
      <c r="J122" s="24">
        <v>1200</v>
      </c>
      <c r="K122" s="24">
        <v>1200</v>
      </c>
      <c r="L122" s="24">
        <v>1200</v>
      </c>
    </row>
    <row r="123" spans="3:15" ht="26.4" x14ac:dyDescent="0.25">
      <c r="C123" s="17" t="s">
        <v>169</v>
      </c>
      <c r="D123" s="18" t="s">
        <v>168</v>
      </c>
      <c r="E123" s="5"/>
      <c r="F123" s="6"/>
      <c r="G123" s="24">
        <f>G124</f>
        <v>95938</v>
      </c>
      <c r="H123" s="24">
        <f t="shared" ref="H123:L123" si="47">H124</f>
        <v>31467.237860000001</v>
      </c>
      <c r="I123" s="24">
        <v>72829.8</v>
      </c>
      <c r="J123" s="24">
        <f t="shared" si="47"/>
        <v>70326.7</v>
      </c>
      <c r="K123" s="24">
        <f t="shared" si="47"/>
        <v>70400.2</v>
      </c>
      <c r="L123" s="24">
        <f t="shared" si="47"/>
        <v>70463.199999999997</v>
      </c>
      <c r="O123" s="36"/>
    </row>
    <row r="124" spans="3:15" ht="171.6" x14ac:dyDescent="0.25">
      <c r="C124" s="14" t="s">
        <v>171</v>
      </c>
      <c r="D124" s="16" t="s">
        <v>170</v>
      </c>
      <c r="E124" s="41" t="s">
        <v>333</v>
      </c>
      <c r="F124" s="6"/>
      <c r="G124" s="24">
        <v>95938</v>
      </c>
      <c r="H124" s="24">
        <v>31467.237860000001</v>
      </c>
      <c r="I124" s="24">
        <v>69636.200000000012</v>
      </c>
      <c r="J124" s="24">
        <v>70326.7</v>
      </c>
      <c r="K124" s="24">
        <v>70400.2</v>
      </c>
      <c r="L124" s="24">
        <v>70463.199999999997</v>
      </c>
    </row>
    <row r="125" spans="3:15" ht="26.4" x14ac:dyDescent="0.25">
      <c r="C125" s="14" t="s">
        <v>173</v>
      </c>
      <c r="D125" s="16" t="s">
        <v>172</v>
      </c>
      <c r="E125" s="6"/>
      <c r="F125" s="6"/>
      <c r="G125" s="24">
        <f>G126+G128</f>
        <v>25765</v>
      </c>
      <c r="H125" s="24">
        <f t="shared" ref="H125:L125" si="48">H126+H128</f>
        <v>19738.469700000001</v>
      </c>
      <c r="I125" s="24">
        <f>I126+I128</f>
        <v>40840.300000000003</v>
      </c>
      <c r="J125" s="24">
        <f t="shared" si="48"/>
        <v>22159.200000000001</v>
      </c>
      <c r="K125" s="24">
        <f t="shared" si="48"/>
        <v>22243.8</v>
      </c>
      <c r="L125" s="24">
        <f t="shared" si="48"/>
        <v>22237.899999999998</v>
      </c>
    </row>
    <row r="126" spans="3:15" ht="39.6" x14ac:dyDescent="0.25">
      <c r="C126" s="17" t="s">
        <v>375</v>
      </c>
      <c r="D126" s="18" t="s">
        <v>334</v>
      </c>
      <c r="E126" s="28"/>
      <c r="F126" s="28"/>
      <c r="G126" s="29">
        <f>G127</f>
        <v>0</v>
      </c>
      <c r="H126" s="29">
        <f t="shared" ref="H126:L126" si="49">H127</f>
        <v>577.58230000000003</v>
      </c>
      <c r="I126" s="29">
        <f t="shared" si="49"/>
        <v>1290.5</v>
      </c>
      <c r="J126" s="29">
        <f t="shared" si="49"/>
        <v>1356.8</v>
      </c>
      <c r="K126" s="29">
        <f t="shared" si="49"/>
        <v>1356.6</v>
      </c>
      <c r="L126" s="29">
        <f t="shared" si="49"/>
        <v>1345.8</v>
      </c>
      <c r="O126" s="36"/>
    </row>
    <row r="127" spans="3:15" ht="52.8" x14ac:dyDescent="0.25">
      <c r="C127" s="14" t="s">
        <v>376</v>
      </c>
      <c r="D127" s="16" t="s">
        <v>335</v>
      </c>
      <c r="E127" s="20" t="s">
        <v>336</v>
      </c>
      <c r="F127" s="6"/>
      <c r="G127" s="24">
        <v>0</v>
      </c>
      <c r="H127" s="24">
        <v>577.58230000000003</v>
      </c>
      <c r="I127" s="24">
        <v>1290.5</v>
      </c>
      <c r="J127" s="24">
        <v>1356.8</v>
      </c>
      <c r="K127" s="24">
        <v>1356.6</v>
      </c>
      <c r="L127" s="24">
        <v>1345.8</v>
      </c>
    </row>
    <row r="128" spans="3:15" ht="26.4" x14ac:dyDescent="0.25">
      <c r="C128" s="17" t="s">
        <v>175</v>
      </c>
      <c r="D128" s="18" t="s">
        <v>174</v>
      </c>
      <c r="E128" s="6"/>
      <c r="F128" s="6"/>
      <c r="G128" s="24">
        <f t="shared" ref="G128:H128" si="50">G129</f>
        <v>25765</v>
      </c>
      <c r="H128" s="24">
        <f t="shared" si="50"/>
        <v>19160.8874</v>
      </c>
      <c r="I128" s="24">
        <v>39549.800000000003</v>
      </c>
      <c r="J128" s="24">
        <f t="shared" ref="J128:L128" si="51">J129</f>
        <v>20802.400000000001</v>
      </c>
      <c r="K128" s="24">
        <f t="shared" si="51"/>
        <v>20887.2</v>
      </c>
      <c r="L128" s="24">
        <f t="shared" si="51"/>
        <v>20892.099999999999</v>
      </c>
    </row>
    <row r="129" spans="3:13" ht="409.6" x14ac:dyDescent="0.25">
      <c r="C129" s="14" t="s">
        <v>177</v>
      </c>
      <c r="D129" s="16" t="s">
        <v>176</v>
      </c>
      <c r="E129" s="5" t="s">
        <v>337</v>
      </c>
      <c r="F129" s="6"/>
      <c r="G129" s="57">
        <v>25765</v>
      </c>
      <c r="H129" s="57">
        <v>19160.8874</v>
      </c>
      <c r="I129" s="57">
        <f>28115.3+12725</f>
        <v>40840.300000000003</v>
      </c>
      <c r="J129" s="57">
        <v>20802.400000000001</v>
      </c>
      <c r="K129" s="57">
        <v>20887.2</v>
      </c>
      <c r="L129" s="57">
        <v>20892.099999999999</v>
      </c>
    </row>
    <row r="130" spans="3:13" ht="26.4" x14ac:dyDescent="0.25">
      <c r="C130" s="12" t="s">
        <v>179</v>
      </c>
      <c r="D130" s="13" t="s">
        <v>178</v>
      </c>
      <c r="E130" s="6"/>
      <c r="F130" s="6"/>
      <c r="G130" s="24">
        <f>G131+G136</f>
        <v>8700</v>
      </c>
      <c r="H130" s="24">
        <f t="shared" ref="H130:L130" si="52">H131+H136</f>
        <v>2150.3634199999997</v>
      </c>
      <c r="I130" s="24">
        <f t="shared" si="52"/>
        <v>16765.400000000001</v>
      </c>
      <c r="J130" s="24">
        <f t="shared" si="52"/>
        <v>29840.400000000001</v>
      </c>
      <c r="K130" s="24">
        <f t="shared" si="52"/>
        <v>4386.6000000000004</v>
      </c>
      <c r="L130" s="24">
        <f t="shared" si="52"/>
        <v>113.3</v>
      </c>
    </row>
    <row r="131" spans="3:13" ht="105.6" x14ac:dyDescent="0.25">
      <c r="C131" s="14" t="s">
        <v>181</v>
      </c>
      <c r="D131" s="15" t="s">
        <v>180</v>
      </c>
      <c r="E131" s="6"/>
      <c r="F131" s="6"/>
      <c r="G131" s="24">
        <f t="shared" ref="G131:L131" si="53">G132+G133</f>
        <v>8200</v>
      </c>
      <c r="H131" s="24">
        <f t="shared" si="53"/>
        <v>1926.8981099999999</v>
      </c>
      <c r="I131" s="24">
        <f t="shared" si="53"/>
        <v>16541.900000000001</v>
      </c>
      <c r="J131" s="24">
        <f t="shared" si="53"/>
        <v>14296.4</v>
      </c>
      <c r="K131" s="24">
        <f t="shared" si="53"/>
        <v>4386.6000000000004</v>
      </c>
      <c r="L131" s="24">
        <f t="shared" si="53"/>
        <v>113.3</v>
      </c>
    </row>
    <row r="132" spans="3:13" ht="145.19999999999999" x14ac:dyDescent="0.25">
      <c r="C132" s="14" t="s">
        <v>339</v>
      </c>
      <c r="D132" s="15" t="s">
        <v>338</v>
      </c>
      <c r="E132" s="6"/>
      <c r="F132" s="6"/>
      <c r="G132" s="24">
        <f>G135</f>
        <v>8100</v>
      </c>
      <c r="H132" s="24">
        <f t="shared" ref="H132:L132" si="54">H135</f>
        <v>1858.8435099999999</v>
      </c>
      <c r="I132" s="24">
        <f t="shared" si="54"/>
        <v>16400</v>
      </c>
      <c r="J132" s="24">
        <f t="shared" si="54"/>
        <v>14183.1</v>
      </c>
      <c r="K132" s="24">
        <f t="shared" si="54"/>
        <v>4273.3</v>
      </c>
      <c r="L132" s="24">
        <f t="shared" si="54"/>
        <v>0</v>
      </c>
    </row>
    <row r="133" spans="3:13" ht="145.19999999999999" x14ac:dyDescent="0.25">
      <c r="C133" s="17" t="s">
        <v>377</v>
      </c>
      <c r="D133" s="15" t="s">
        <v>182</v>
      </c>
      <c r="E133" s="6"/>
      <c r="F133" s="6"/>
      <c r="G133" s="24">
        <f>G134</f>
        <v>100</v>
      </c>
      <c r="H133" s="24">
        <f t="shared" ref="H133:L133" si="55">H134</f>
        <v>68.054599999999994</v>
      </c>
      <c r="I133" s="24">
        <f t="shared" si="55"/>
        <v>141.9</v>
      </c>
      <c r="J133" s="24">
        <f t="shared" si="55"/>
        <v>113.3</v>
      </c>
      <c r="K133" s="24">
        <f t="shared" si="55"/>
        <v>113.3</v>
      </c>
      <c r="L133" s="24">
        <f t="shared" si="55"/>
        <v>113.3</v>
      </c>
    </row>
    <row r="134" spans="3:13" ht="132" x14ac:dyDescent="0.25">
      <c r="C134" s="17" t="s">
        <v>378</v>
      </c>
      <c r="D134" s="15" t="s">
        <v>341</v>
      </c>
      <c r="E134" s="6"/>
      <c r="F134" s="6"/>
      <c r="G134" s="24">
        <v>100</v>
      </c>
      <c r="H134" s="24">
        <v>68.054599999999994</v>
      </c>
      <c r="I134" s="24">
        <v>141.9</v>
      </c>
      <c r="J134" s="24">
        <v>113.3</v>
      </c>
      <c r="K134" s="24">
        <v>113.3</v>
      </c>
      <c r="L134" s="24">
        <v>113.3</v>
      </c>
    </row>
    <row r="135" spans="3:13" ht="145.19999999999999" x14ac:dyDescent="0.25">
      <c r="C135" s="14" t="s">
        <v>340</v>
      </c>
      <c r="D135" s="15" t="s">
        <v>183</v>
      </c>
      <c r="E135" s="6"/>
      <c r="F135" s="6"/>
      <c r="G135" s="24">
        <v>8100</v>
      </c>
      <c r="H135" s="24">
        <v>1858.8435099999999</v>
      </c>
      <c r="I135" s="24">
        <v>16400</v>
      </c>
      <c r="J135" s="24">
        <v>14183.1</v>
      </c>
      <c r="K135" s="24">
        <v>4273.3</v>
      </c>
      <c r="L135" s="24">
        <v>0</v>
      </c>
    </row>
    <row r="136" spans="3:13" ht="39.6" x14ac:dyDescent="0.25">
      <c r="C136" s="14" t="s">
        <v>185</v>
      </c>
      <c r="D136" s="16" t="s">
        <v>184</v>
      </c>
      <c r="E136" s="6"/>
      <c r="F136" s="6"/>
      <c r="G136" s="24">
        <f>G137</f>
        <v>500</v>
      </c>
      <c r="H136" s="24">
        <f t="shared" ref="H136:L136" si="56">H137</f>
        <v>223.46530999999999</v>
      </c>
      <c r="I136" s="24">
        <f t="shared" si="56"/>
        <v>223.5</v>
      </c>
      <c r="J136" s="24">
        <f t="shared" si="56"/>
        <v>15544</v>
      </c>
      <c r="K136" s="24">
        <f t="shared" si="56"/>
        <v>0</v>
      </c>
      <c r="L136" s="24">
        <f t="shared" si="56"/>
        <v>0</v>
      </c>
    </row>
    <row r="137" spans="3:13" ht="79.2" x14ac:dyDescent="0.25">
      <c r="C137" s="17" t="s">
        <v>187</v>
      </c>
      <c r="D137" s="18" t="s">
        <v>186</v>
      </c>
      <c r="E137" s="6"/>
      <c r="F137" s="6"/>
      <c r="G137" s="24">
        <f>G138</f>
        <v>500</v>
      </c>
      <c r="H137" s="24">
        <f>H138</f>
        <v>223.46530999999999</v>
      </c>
      <c r="I137" s="24">
        <f t="shared" ref="I137:L137" si="57">I138</f>
        <v>223.5</v>
      </c>
      <c r="J137" s="24">
        <f t="shared" si="57"/>
        <v>15544</v>
      </c>
      <c r="K137" s="24">
        <f t="shared" si="57"/>
        <v>0</v>
      </c>
      <c r="L137" s="24">
        <f t="shared" si="57"/>
        <v>0</v>
      </c>
    </row>
    <row r="138" spans="3:13" ht="79.2" x14ac:dyDescent="0.25">
      <c r="C138" s="14" t="s">
        <v>189</v>
      </c>
      <c r="D138" s="16" t="s">
        <v>188</v>
      </c>
      <c r="E138" s="6"/>
      <c r="F138" s="6"/>
      <c r="G138" s="24">
        <v>500</v>
      </c>
      <c r="H138" s="24">
        <v>223.46530999999999</v>
      </c>
      <c r="I138" s="24">
        <v>223.5</v>
      </c>
      <c r="J138" s="24">
        <v>15544</v>
      </c>
      <c r="K138" s="24">
        <v>0</v>
      </c>
      <c r="L138" s="24">
        <v>0</v>
      </c>
    </row>
    <row r="139" spans="3:13" ht="26.4" x14ac:dyDescent="0.25">
      <c r="C139" s="12" t="s">
        <v>191</v>
      </c>
      <c r="D139" s="13" t="s">
        <v>190</v>
      </c>
      <c r="E139" s="26"/>
      <c r="F139" s="26"/>
      <c r="G139" s="25">
        <f>G140+G142+G144+G146+G148+G152+G157+G158+G159+G163+G165+G167+G169</f>
        <v>502720.60000000003</v>
      </c>
      <c r="H139" s="25">
        <f t="shared" ref="H139:L139" si="58">H140+H142+H144+H146+H148+H152+H157+H158+H159+H163+H165+H167+H169</f>
        <v>253523.77454000001</v>
      </c>
      <c r="I139" s="25">
        <f t="shared" si="58"/>
        <v>472983.99803184002</v>
      </c>
      <c r="J139" s="25">
        <f t="shared" si="58"/>
        <v>502323.15232339228</v>
      </c>
      <c r="K139" s="25">
        <f t="shared" si="58"/>
        <v>618068.31132508034</v>
      </c>
      <c r="L139" s="25">
        <f t="shared" si="58"/>
        <v>647913.13500230969</v>
      </c>
    </row>
    <row r="140" spans="3:13" ht="118.8" x14ac:dyDescent="0.25">
      <c r="C140" s="17" t="s">
        <v>193</v>
      </c>
      <c r="D140" s="19" t="s">
        <v>192</v>
      </c>
      <c r="E140" s="6"/>
      <c r="F140" s="6"/>
      <c r="G140" s="24">
        <f>G141</f>
        <v>371.5</v>
      </c>
      <c r="H140" s="24">
        <f t="shared" ref="H140:L140" si="59">H141</f>
        <v>61.624220000000001</v>
      </c>
      <c r="I140" s="24">
        <f t="shared" si="59"/>
        <v>161</v>
      </c>
      <c r="J140" s="24">
        <f t="shared" si="59"/>
        <v>168.8</v>
      </c>
      <c r="K140" s="24">
        <f t="shared" si="59"/>
        <v>176.4</v>
      </c>
      <c r="L140" s="24">
        <f t="shared" si="59"/>
        <v>183.9</v>
      </c>
    </row>
    <row r="141" spans="3:13" ht="105.6" x14ac:dyDescent="0.25">
      <c r="C141" s="14" t="s">
        <v>343</v>
      </c>
      <c r="D141" s="15" t="s">
        <v>194</v>
      </c>
      <c r="E141" s="41" t="s">
        <v>342</v>
      </c>
      <c r="F141" s="6"/>
      <c r="G141" s="24">
        <v>371.5</v>
      </c>
      <c r="H141" s="24">
        <v>61.624220000000001</v>
      </c>
      <c r="I141" s="24">
        <v>161</v>
      </c>
      <c r="J141" s="24">
        <v>168.8</v>
      </c>
      <c r="K141" s="24">
        <v>176.4</v>
      </c>
      <c r="L141" s="24">
        <v>183.9</v>
      </c>
    </row>
    <row r="142" spans="3:13" ht="39.6" x14ac:dyDescent="0.25">
      <c r="C142" s="17" t="s">
        <v>196</v>
      </c>
      <c r="D142" s="18" t="s">
        <v>195</v>
      </c>
      <c r="E142" s="6"/>
      <c r="F142" s="6"/>
      <c r="G142" s="24">
        <f>G143</f>
        <v>7.9</v>
      </c>
      <c r="H142" s="24">
        <f t="shared" ref="H142:L142" si="60">H143</f>
        <v>0</v>
      </c>
      <c r="I142" s="24">
        <f t="shared" si="60"/>
        <v>0</v>
      </c>
      <c r="J142" s="24">
        <f t="shared" si="60"/>
        <v>0</v>
      </c>
      <c r="K142" s="24">
        <f t="shared" si="60"/>
        <v>0</v>
      </c>
      <c r="L142" s="24">
        <f t="shared" si="60"/>
        <v>0</v>
      </c>
    </row>
    <row r="143" spans="3:13" ht="66" x14ac:dyDescent="0.25">
      <c r="C143" s="14" t="s">
        <v>344</v>
      </c>
      <c r="D143" s="16" t="s">
        <v>197</v>
      </c>
      <c r="E143" s="6"/>
      <c r="F143" s="6"/>
      <c r="G143" s="24">
        <v>7.9</v>
      </c>
      <c r="H143" s="24">
        <v>0</v>
      </c>
      <c r="I143" s="24">
        <v>0</v>
      </c>
      <c r="J143" s="24">
        <v>0</v>
      </c>
      <c r="K143" s="24">
        <v>0</v>
      </c>
      <c r="L143" s="24">
        <v>0</v>
      </c>
      <c r="M143" s="66"/>
    </row>
    <row r="144" spans="3:13" ht="52.8" x14ac:dyDescent="0.25">
      <c r="C144" s="17" t="s">
        <v>199</v>
      </c>
      <c r="D144" s="18" t="s">
        <v>198</v>
      </c>
      <c r="E144" s="6"/>
      <c r="F144" s="6"/>
      <c r="G144" s="24">
        <f>G145</f>
        <v>31.5</v>
      </c>
      <c r="H144" s="24">
        <f t="shared" ref="H144:L144" si="61">H145</f>
        <v>0</v>
      </c>
      <c r="I144" s="24">
        <f t="shared" si="61"/>
        <v>0</v>
      </c>
      <c r="J144" s="24">
        <f t="shared" si="61"/>
        <v>0</v>
      </c>
      <c r="K144" s="24">
        <f t="shared" si="61"/>
        <v>0</v>
      </c>
      <c r="L144" s="24">
        <f t="shared" si="61"/>
        <v>0</v>
      </c>
    </row>
    <row r="145" spans="3:18" ht="52.8" x14ac:dyDescent="0.25">
      <c r="C145" s="14" t="s">
        <v>345</v>
      </c>
      <c r="D145" s="16" t="s">
        <v>200</v>
      </c>
      <c r="E145" s="6"/>
      <c r="F145" s="6"/>
      <c r="G145" s="24">
        <v>31.5</v>
      </c>
      <c r="H145" s="24">
        <v>0</v>
      </c>
      <c r="I145" s="24">
        <v>0</v>
      </c>
      <c r="J145" s="24">
        <v>0</v>
      </c>
      <c r="K145" s="24">
        <v>0</v>
      </c>
      <c r="L145" s="24">
        <v>0</v>
      </c>
    </row>
    <row r="146" spans="3:18" ht="52.8" x14ac:dyDescent="0.25">
      <c r="C146" s="17" t="s">
        <v>366</v>
      </c>
      <c r="D146" s="18" t="s">
        <v>346</v>
      </c>
      <c r="E146" s="6"/>
      <c r="F146" s="6"/>
      <c r="G146" s="24">
        <f>G147</f>
        <v>0</v>
      </c>
      <c r="H146" s="24">
        <f t="shared" ref="H146:L146" si="62">H147</f>
        <v>20</v>
      </c>
      <c r="I146" s="24">
        <f t="shared" si="62"/>
        <v>20</v>
      </c>
      <c r="J146" s="24">
        <f t="shared" si="62"/>
        <v>0</v>
      </c>
      <c r="K146" s="24">
        <f t="shared" si="62"/>
        <v>0</v>
      </c>
      <c r="L146" s="24">
        <f t="shared" si="62"/>
        <v>0</v>
      </c>
    </row>
    <row r="147" spans="3:18" ht="79.2" x14ac:dyDescent="0.25">
      <c r="C147" s="14" t="s">
        <v>367</v>
      </c>
      <c r="D147" s="16" t="s">
        <v>347</v>
      </c>
      <c r="E147" s="6"/>
      <c r="F147" s="6"/>
      <c r="G147" s="24">
        <v>0</v>
      </c>
      <c r="H147" s="24">
        <v>20</v>
      </c>
      <c r="I147" s="24">
        <v>20</v>
      </c>
      <c r="J147" s="24">
        <v>0</v>
      </c>
      <c r="K147" s="24">
        <v>0</v>
      </c>
      <c r="L147" s="24">
        <v>0</v>
      </c>
    </row>
    <row r="148" spans="3:18" ht="46.5" customHeight="1" x14ac:dyDescent="0.25">
      <c r="C148" s="17" t="s">
        <v>368</v>
      </c>
      <c r="D148" s="18" t="s">
        <v>348</v>
      </c>
      <c r="E148" s="28"/>
      <c r="F148" s="28"/>
      <c r="G148" s="29">
        <f>G149</f>
        <v>80.5</v>
      </c>
      <c r="H148" s="29">
        <f>H149</f>
        <v>13.388689999999999</v>
      </c>
      <c r="I148" s="29">
        <f t="shared" ref="I148:L148" si="63">I149</f>
        <v>24.6</v>
      </c>
      <c r="J148" s="29">
        <f t="shared" si="63"/>
        <v>25.8</v>
      </c>
      <c r="K148" s="29">
        <f t="shared" si="63"/>
        <v>26.9</v>
      </c>
      <c r="L148" s="29">
        <f t="shared" si="63"/>
        <v>28.1</v>
      </c>
    </row>
    <row r="149" spans="3:18" ht="66" x14ac:dyDescent="0.25">
      <c r="C149" s="14" t="s">
        <v>369</v>
      </c>
      <c r="D149" s="16" t="s">
        <v>349</v>
      </c>
      <c r="E149" s="6"/>
      <c r="F149" s="6"/>
      <c r="G149" s="24">
        <f>G150</f>
        <v>80.5</v>
      </c>
      <c r="H149" s="24">
        <f>H150+H151</f>
        <v>13.388689999999999</v>
      </c>
      <c r="I149" s="24">
        <f t="shared" ref="I149:L149" si="64">I150+I151</f>
        <v>24.6</v>
      </c>
      <c r="J149" s="24">
        <f t="shared" si="64"/>
        <v>25.8</v>
      </c>
      <c r="K149" s="24">
        <f t="shared" si="64"/>
        <v>26.9</v>
      </c>
      <c r="L149" s="24">
        <f t="shared" si="64"/>
        <v>28.1</v>
      </c>
    </row>
    <row r="150" spans="3:18" ht="92.4" x14ac:dyDescent="0.25">
      <c r="C150" s="14" t="s">
        <v>372</v>
      </c>
      <c r="D150" s="16" t="s">
        <v>350</v>
      </c>
      <c r="E150" s="53" t="s">
        <v>305</v>
      </c>
      <c r="F150" s="6"/>
      <c r="G150" s="24">
        <v>80.5</v>
      </c>
      <c r="H150" s="24">
        <v>13.273529999999999</v>
      </c>
      <c r="I150" s="24">
        <v>24.6</v>
      </c>
      <c r="J150" s="24">
        <v>25.8</v>
      </c>
      <c r="K150" s="24">
        <v>26.9</v>
      </c>
      <c r="L150" s="24">
        <v>28.1</v>
      </c>
    </row>
    <row r="151" spans="3:18" ht="66" x14ac:dyDescent="0.25">
      <c r="C151" s="14" t="s">
        <v>371</v>
      </c>
      <c r="D151" s="16" t="s">
        <v>351</v>
      </c>
      <c r="E151" s="6"/>
      <c r="F151" s="6"/>
      <c r="G151" s="24">
        <v>0</v>
      </c>
      <c r="H151" s="24">
        <v>0.11516</v>
      </c>
      <c r="I151" s="24">
        <v>0</v>
      </c>
      <c r="J151" s="24">
        <v>0</v>
      </c>
      <c r="K151" s="24">
        <v>0</v>
      </c>
      <c r="L151" s="24">
        <v>0</v>
      </c>
    </row>
    <row r="152" spans="3:18" ht="158.4" x14ac:dyDescent="0.25">
      <c r="C152" s="14" t="s">
        <v>370</v>
      </c>
      <c r="D152" s="16" t="s">
        <v>352</v>
      </c>
      <c r="E152" s="6"/>
      <c r="F152" s="6"/>
      <c r="G152" s="24">
        <f>G153+G154</f>
        <v>5626.2999999999993</v>
      </c>
      <c r="H152" s="24">
        <f t="shared" ref="H152:L152" si="65">H153+H154</f>
        <v>1314.1508699999999</v>
      </c>
      <c r="I152" s="24">
        <f t="shared" si="65"/>
        <v>2778.2</v>
      </c>
      <c r="J152" s="24">
        <f t="shared" si="65"/>
        <v>2251.8000000000002</v>
      </c>
      <c r="K152" s="24">
        <f t="shared" si="65"/>
        <v>2185.1999999999998</v>
      </c>
      <c r="L152" s="24">
        <f t="shared" si="65"/>
        <v>2185.1999999999998</v>
      </c>
    </row>
    <row r="153" spans="3:18" ht="26.4" x14ac:dyDescent="0.25">
      <c r="C153" s="14" t="s">
        <v>364</v>
      </c>
      <c r="D153" s="16" t="s">
        <v>353</v>
      </c>
      <c r="E153" s="41" t="s">
        <v>292</v>
      </c>
      <c r="F153" s="6"/>
      <c r="G153" s="24">
        <v>39.4</v>
      </c>
      <c r="H153" s="24">
        <v>0</v>
      </c>
      <c r="I153" s="24">
        <v>0</v>
      </c>
      <c r="J153" s="24">
        <v>0</v>
      </c>
      <c r="K153" s="24">
        <v>0</v>
      </c>
      <c r="L153" s="24">
        <v>0</v>
      </c>
    </row>
    <row r="154" spans="3:18" ht="26.4" x14ac:dyDescent="0.25">
      <c r="C154" s="17" t="s">
        <v>365</v>
      </c>
      <c r="D154" s="18" t="s">
        <v>354</v>
      </c>
      <c r="E154" s="28"/>
      <c r="F154" s="28"/>
      <c r="G154" s="29">
        <v>5586.9</v>
      </c>
      <c r="H154" s="29">
        <v>1314.1508699999999</v>
      </c>
      <c r="I154" s="29">
        <v>2778.2</v>
      </c>
      <c r="J154" s="29">
        <v>2251.8000000000002</v>
      </c>
      <c r="K154" s="29">
        <v>2185.1999999999998</v>
      </c>
      <c r="L154" s="29">
        <v>2185.1999999999998</v>
      </c>
    </row>
    <row r="155" spans="3:18" ht="66" x14ac:dyDescent="0.25">
      <c r="C155" s="14" t="s">
        <v>362</v>
      </c>
      <c r="D155" s="16" t="s">
        <v>355</v>
      </c>
      <c r="E155" s="41" t="s">
        <v>292</v>
      </c>
      <c r="F155" s="6"/>
      <c r="G155" s="24"/>
      <c r="H155" s="24">
        <v>297.5</v>
      </c>
      <c r="I155" s="24">
        <v>628.934256231934</v>
      </c>
      <c r="J155" s="24">
        <v>509.76681239042199</v>
      </c>
      <c r="K155" s="24">
        <v>494.68977637248003</v>
      </c>
      <c r="L155" s="24">
        <v>494.68977637248003</v>
      </c>
    </row>
    <row r="156" spans="3:18" ht="105.6" x14ac:dyDescent="0.25">
      <c r="C156" s="14" t="s">
        <v>363</v>
      </c>
      <c r="D156" s="16" t="s">
        <v>356</v>
      </c>
      <c r="E156" s="41" t="s">
        <v>292</v>
      </c>
      <c r="F156" s="6"/>
      <c r="G156" s="24"/>
      <c r="H156" s="24">
        <v>1016.6508700000001</v>
      </c>
      <c r="I156" s="24">
        <v>2149.2657437680655</v>
      </c>
      <c r="J156" s="24">
        <v>1742.0331876095781</v>
      </c>
      <c r="K156" s="24">
        <v>1690.51022362752</v>
      </c>
      <c r="L156" s="24">
        <v>1690.51022362752</v>
      </c>
      <c r="N156" s="36"/>
      <c r="O156" s="36"/>
      <c r="P156" s="36"/>
      <c r="Q156" s="36"/>
      <c r="R156" s="36"/>
    </row>
    <row r="157" spans="3:18" ht="39.6" x14ac:dyDescent="0.25">
      <c r="C157" s="14" t="s">
        <v>361</v>
      </c>
      <c r="D157" s="16" t="s">
        <v>201</v>
      </c>
      <c r="E157" s="5" t="s">
        <v>360</v>
      </c>
      <c r="F157" s="6"/>
      <c r="G157" s="24">
        <v>671.9</v>
      </c>
      <c r="H157" s="24">
        <v>273.2</v>
      </c>
      <c r="I157" s="24">
        <v>756.10553573209449</v>
      </c>
      <c r="J157" s="24">
        <v>792.39860144723502</v>
      </c>
      <c r="K157" s="24">
        <v>828.05653851236059</v>
      </c>
      <c r="L157" s="24">
        <v>863.66296966839207</v>
      </c>
    </row>
    <row r="158" spans="3:18" ht="66" x14ac:dyDescent="0.25">
      <c r="C158" s="14" t="s">
        <v>358</v>
      </c>
      <c r="D158" s="16" t="s">
        <v>202</v>
      </c>
      <c r="E158" s="65" t="s">
        <v>359</v>
      </c>
      <c r="F158" s="6"/>
      <c r="G158" s="24">
        <v>7844</v>
      </c>
      <c r="H158" s="24">
        <v>2247.6278200000002</v>
      </c>
      <c r="I158" s="24">
        <v>3141.8191208005346</v>
      </c>
      <c r="J158" s="24">
        <v>3292.6264385989598</v>
      </c>
      <c r="K158" s="24">
        <v>3440.7946283359129</v>
      </c>
      <c r="L158" s="24">
        <v>3588.7487973543571</v>
      </c>
    </row>
    <row r="159" spans="3:18" ht="39.6" x14ac:dyDescent="0.25">
      <c r="C159" s="14" t="s">
        <v>204</v>
      </c>
      <c r="D159" s="16" t="s">
        <v>203</v>
      </c>
      <c r="E159" s="6"/>
      <c r="F159" s="6"/>
      <c r="G159" s="24">
        <f>G160+G162</f>
        <v>395494.9</v>
      </c>
      <c r="H159" s="24">
        <f t="shared" ref="H159:L159" si="66">H160+H162</f>
        <v>144525.17799</v>
      </c>
      <c r="I159" s="24">
        <f t="shared" si="66"/>
        <v>291694.14063497534</v>
      </c>
      <c r="J159" s="24">
        <f t="shared" si="66"/>
        <v>304190.42657147802</v>
      </c>
      <c r="K159" s="24">
        <f t="shared" si="66"/>
        <v>392390.15391433</v>
      </c>
      <c r="L159" s="24">
        <f t="shared" si="66"/>
        <v>410230.02852289699</v>
      </c>
    </row>
    <row r="160" spans="3:18" ht="66" x14ac:dyDescent="0.25">
      <c r="C160" s="17" t="s">
        <v>206</v>
      </c>
      <c r="D160" s="18" t="s">
        <v>205</v>
      </c>
      <c r="E160" s="6"/>
      <c r="F160" s="6"/>
      <c r="G160" s="24">
        <f>G161</f>
        <v>3618.2</v>
      </c>
      <c r="H160" s="24">
        <f t="shared" ref="H160:L160" si="67">H161</f>
        <v>9749.3779900000009</v>
      </c>
      <c r="I160" s="24">
        <f t="shared" si="67"/>
        <v>15000</v>
      </c>
      <c r="J160" s="24">
        <f t="shared" si="67"/>
        <v>36178.400000000001</v>
      </c>
      <c r="K160" s="24">
        <f t="shared" si="67"/>
        <v>104701.8</v>
      </c>
      <c r="L160" s="24">
        <f t="shared" si="67"/>
        <v>99701.8</v>
      </c>
    </row>
    <row r="161" spans="3:12" ht="79.2" x14ac:dyDescent="0.25">
      <c r="C161" s="14" t="s">
        <v>208</v>
      </c>
      <c r="D161" s="16" t="s">
        <v>207</v>
      </c>
      <c r="E161" s="41" t="s">
        <v>277</v>
      </c>
      <c r="F161" s="6"/>
      <c r="G161" s="24">
        <v>3618.2</v>
      </c>
      <c r="H161" s="24">
        <v>9749.3779900000009</v>
      </c>
      <c r="I161" s="24">
        <v>15000</v>
      </c>
      <c r="J161" s="24">
        <v>36178.400000000001</v>
      </c>
      <c r="K161" s="24">
        <v>104701.8</v>
      </c>
      <c r="L161" s="24">
        <v>99701.8</v>
      </c>
    </row>
    <row r="162" spans="3:12" ht="52.8" x14ac:dyDescent="0.25">
      <c r="C162" s="14" t="s">
        <v>276</v>
      </c>
      <c r="D162" s="16" t="s">
        <v>209</v>
      </c>
      <c r="E162" s="5" t="s">
        <v>275</v>
      </c>
      <c r="F162" s="6"/>
      <c r="G162" s="24">
        <v>391876.7</v>
      </c>
      <c r="H162" s="24">
        <v>134775.79999999999</v>
      </c>
      <c r="I162" s="24">
        <v>276694.14063497534</v>
      </c>
      <c r="J162" s="24">
        <v>268012.026571478</v>
      </c>
      <c r="K162" s="24">
        <v>287688.35391433001</v>
      </c>
      <c r="L162" s="24">
        <v>310528.228522897</v>
      </c>
    </row>
    <row r="163" spans="3:12" ht="52.8" x14ac:dyDescent="0.25">
      <c r="C163" s="17" t="s">
        <v>211</v>
      </c>
      <c r="D163" s="18" t="s">
        <v>210</v>
      </c>
      <c r="E163" s="6"/>
      <c r="F163" s="6"/>
      <c r="G163" s="24">
        <f>G164</f>
        <v>799.2</v>
      </c>
      <c r="H163" s="24">
        <f t="shared" ref="H163:L163" si="68">H164</f>
        <v>108.5</v>
      </c>
      <c r="I163" s="24">
        <f t="shared" si="68"/>
        <v>133.80000000000001</v>
      </c>
      <c r="J163" s="24">
        <f t="shared" si="68"/>
        <v>223.4</v>
      </c>
      <c r="K163" s="24">
        <f t="shared" si="68"/>
        <v>223.4</v>
      </c>
      <c r="L163" s="24">
        <f t="shared" si="68"/>
        <v>223.4</v>
      </c>
    </row>
    <row r="164" spans="3:12" ht="79.2" x14ac:dyDescent="0.25">
      <c r="C164" s="14" t="s">
        <v>374</v>
      </c>
      <c r="D164" s="16" t="s">
        <v>212</v>
      </c>
      <c r="E164" s="41" t="s">
        <v>274</v>
      </c>
      <c r="F164" s="6"/>
      <c r="G164" s="24">
        <v>799.2</v>
      </c>
      <c r="H164" s="24">
        <v>108.5</v>
      </c>
      <c r="I164" s="24">
        <v>133.80000000000001</v>
      </c>
      <c r="J164" s="24">
        <v>223.4</v>
      </c>
      <c r="K164" s="24">
        <v>223.4</v>
      </c>
      <c r="L164" s="24">
        <v>223.4</v>
      </c>
    </row>
    <row r="165" spans="3:12" ht="92.4" x14ac:dyDescent="0.25">
      <c r="C165" s="17" t="s">
        <v>214</v>
      </c>
      <c r="D165" s="18" t="s">
        <v>213</v>
      </c>
      <c r="E165" s="6"/>
      <c r="F165" s="6"/>
      <c r="G165" s="29">
        <f>G166</f>
        <v>2248.4</v>
      </c>
      <c r="H165" s="29">
        <f t="shared" ref="H165:L165" si="69">H166</f>
        <v>1046.4049500000001</v>
      </c>
      <c r="I165" s="29">
        <f t="shared" si="69"/>
        <v>2183.6048703320798</v>
      </c>
      <c r="J165" s="29">
        <f t="shared" si="69"/>
        <v>2288.4179041080197</v>
      </c>
      <c r="K165" s="29">
        <f t="shared" si="69"/>
        <v>2391.3967097928808</v>
      </c>
      <c r="L165" s="29">
        <f t="shared" si="69"/>
        <v>2494.2267683139744</v>
      </c>
    </row>
    <row r="166" spans="3:12" ht="145.19999999999999" x14ac:dyDescent="0.25">
      <c r="C166" s="14" t="s">
        <v>216</v>
      </c>
      <c r="D166" s="16" t="s">
        <v>215</v>
      </c>
      <c r="E166" s="5" t="s">
        <v>273</v>
      </c>
      <c r="F166" s="6"/>
      <c r="G166" s="24">
        <v>2248.4</v>
      </c>
      <c r="H166" s="24">
        <v>1046.4049500000001</v>
      </c>
      <c r="I166" s="24">
        <v>2183.6048703320798</v>
      </c>
      <c r="J166" s="24">
        <v>2288.4179041080197</v>
      </c>
      <c r="K166" s="24">
        <v>2391.3967097928808</v>
      </c>
      <c r="L166" s="24">
        <v>2494.2267683139744</v>
      </c>
    </row>
    <row r="167" spans="3:12" ht="79.2" x14ac:dyDescent="0.25">
      <c r="C167" s="17" t="s">
        <v>218</v>
      </c>
      <c r="D167" s="18" t="s">
        <v>217</v>
      </c>
      <c r="E167" s="6"/>
      <c r="F167" s="6"/>
      <c r="G167" s="29">
        <f>G168</f>
        <v>34930</v>
      </c>
      <c r="H167" s="29">
        <f t="shared" ref="H167:L167" si="70">H168</f>
        <v>66023</v>
      </c>
      <c r="I167" s="29">
        <f t="shared" si="70"/>
        <v>74200</v>
      </c>
      <c r="J167" s="29">
        <f t="shared" si="70"/>
        <v>86500</v>
      </c>
      <c r="K167" s="29">
        <f t="shared" si="70"/>
        <v>109200</v>
      </c>
      <c r="L167" s="29">
        <f t="shared" si="70"/>
        <v>116300</v>
      </c>
    </row>
    <row r="168" spans="3:12" ht="105.6" x14ac:dyDescent="0.25">
      <c r="C168" s="14" t="s">
        <v>373</v>
      </c>
      <c r="D168" s="15" t="s">
        <v>219</v>
      </c>
      <c r="E168" s="58" t="s">
        <v>271</v>
      </c>
      <c r="F168" s="6"/>
      <c r="G168" s="24">
        <v>34930</v>
      </c>
      <c r="H168" s="24">
        <v>66023</v>
      </c>
      <c r="I168" s="24">
        <v>74200</v>
      </c>
      <c r="J168" s="24">
        <v>86500</v>
      </c>
      <c r="K168" s="24">
        <v>109200</v>
      </c>
      <c r="L168" s="24">
        <v>116300</v>
      </c>
    </row>
    <row r="169" spans="3:12" ht="39.6" x14ac:dyDescent="0.25">
      <c r="C169" s="17" t="s">
        <v>221</v>
      </c>
      <c r="D169" s="18" t="s">
        <v>220</v>
      </c>
      <c r="E169" s="6"/>
      <c r="F169" s="6"/>
      <c r="G169" s="24">
        <f>G170</f>
        <v>54614.5</v>
      </c>
      <c r="H169" s="24">
        <f t="shared" ref="H169:L169" si="71">H170</f>
        <v>37890.699999999997</v>
      </c>
      <c r="I169" s="24">
        <f t="shared" si="71"/>
        <v>97890.727870000002</v>
      </c>
      <c r="J169" s="24">
        <f t="shared" si="71"/>
        <v>102589.48280776</v>
      </c>
      <c r="K169" s="24">
        <f t="shared" si="71"/>
        <v>107206.00953410919</v>
      </c>
      <c r="L169" s="24">
        <f t="shared" si="71"/>
        <v>111815.8679440759</v>
      </c>
    </row>
    <row r="170" spans="3:12" ht="298.5" customHeight="1" x14ac:dyDescent="0.25">
      <c r="C170" s="14" t="s">
        <v>223</v>
      </c>
      <c r="D170" s="16" t="s">
        <v>222</v>
      </c>
      <c r="E170" s="5" t="s">
        <v>272</v>
      </c>
      <c r="F170" s="6"/>
      <c r="G170" s="24">
        <v>54614.5</v>
      </c>
      <c r="H170" s="24">
        <v>37890.699999999997</v>
      </c>
      <c r="I170" s="24">
        <v>97890.727870000002</v>
      </c>
      <c r="J170" s="24">
        <v>102589.48280776</v>
      </c>
      <c r="K170" s="24">
        <v>107206.00953410919</v>
      </c>
      <c r="L170" s="24">
        <v>111815.8679440759</v>
      </c>
    </row>
    <row r="171" spans="3:12" ht="26.4" x14ac:dyDescent="0.25">
      <c r="C171" s="12" t="s">
        <v>225</v>
      </c>
      <c r="D171" s="13" t="s">
        <v>224</v>
      </c>
      <c r="E171" s="6"/>
      <c r="F171" s="6"/>
      <c r="G171" s="24">
        <f>G172+G174</f>
        <v>8079.4</v>
      </c>
      <c r="H171" s="24">
        <f t="shared" ref="H171:L171" si="72">H172+H174</f>
        <v>1318.7</v>
      </c>
      <c r="I171" s="24">
        <f t="shared" si="72"/>
        <v>8084.7</v>
      </c>
      <c r="J171" s="24">
        <f t="shared" si="72"/>
        <v>8832</v>
      </c>
      <c r="K171" s="24">
        <f t="shared" si="72"/>
        <v>8832</v>
      </c>
      <c r="L171" s="24">
        <f t="shared" si="72"/>
        <v>8832</v>
      </c>
    </row>
    <row r="172" spans="3:12" ht="26.4" x14ac:dyDescent="0.25">
      <c r="C172" s="12" t="s">
        <v>268</v>
      </c>
      <c r="D172" s="18" t="s">
        <v>267</v>
      </c>
      <c r="E172" s="6"/>
      <c r="F172" s="6"/>
      <c r="G172" s="29">
        <f>G173</f>
        <v>0</v>
      </c>
      <c r="H172" s="29">
        <f t="shared" ref="H172:L172" si="73">H173</f>
        <v>422.9</v>
      </c>
      <c r="I172" s="29">
        <f t="shared" si="73"/>
        <v>0</v>
      </c>
      <c r="J172" s="29">
        <f t="shared" si="73"/>
        <v>0</v>
      </c>
      <c r="K172" s="29">
        <f t="shared" si="73"/>
        <v>0</v>
      </c>
      <c r="L172" s="29">
        <f t="shared" si="73"/>
        <v>0</v>
      </c>
    </row>
    <row r="173" spans="3:12" ht="39.6" x14ac:dyDescent="0.25">
      <c r="C173" s="12" t="s">
        <v>270</v>
      </c>
      <c r="D173" s="16" t="s">
        <v>269</v>
      </c>
      <c r="E173" s="6"/>
      <c r="F173" s="6"/>
      <c r="G173" s="24">
        <v>0</v>
      </c>
      <c r="H173" s="24">
        <v>422.9</v>
      </c>
      <c r="I173" s="24">
        <v>0</v>
      </c>
      <c r="J173" s="24">
        <v>0</v>
      </c>
      <c r="K173" s="24">
        <v>0</v>
      </c>
      <c r="L173" s="24">
        <v>0</v>
      </c>
    </row>
    <row r="174" spans="3:12" ht="26.4" x14ac:dyDescent="0.25">
      <c r="C174" s="17" t="s">
        <v>226</v>
      </c>
      <c r="D174" s="18" t="s">
        <v>224</v>
      </c>
      <c r="E174" s="6"/>
      <c r="F174" s="6"/>
      <c r="G174" s="29">
        <f>G175</f>
        <v>8079.4</v>
      </c>
      <c r="H174" s="29">
        <v>895.80000000000007</v>
      </c>
      <c r="I174" s="29">
        <f t="shared" ref="I174:L174" si="74">I175</f>
        <v>8084.7</v>
      </c>
      <c r="J174" s="29">
        <f t="shared" si="74"/>
        <v>8832</v>
      </c>
      <c r="K174" s="29">
        <f t="shared" si="74"/>
        <v>8832</v>
      </c>
      <c r="L174" s="29">
        <f t="shared" si="74"/>
        <v>8832</v>
      </c>
    </row>
    <row r="175" spans="3:12" ht="79.2" x14ac:dyDescent="0.25">
      <c r="C175" s="14" t="s">
        <v>265</v>
      </c>
      <c r="D175" s="16" t="s">
        <v>227</v>
      </c>
      <c r="E175" s="5" t="s">
        <v>266</v>
      </c>
      <c r="F175" s="6"/>
      <c r="G175" s="24">
        <v>8079.4</v>
      </c>
      <c r="H175" s="24">
        <v>3432.39</v>
      </c>
      <c r="I175" s="24">
        <v>8084.7</v>
      </c>
      <c r="J175" s="24">
        <v>8832</v>
      </c>
      <c r="K175" s="24">
        <v>8832</v>
      </c>
      <c r="L175" s="24">
        <v>8832</v>
      </c>
    </row>
  </sheetData>
  <customSheetViews>
    <customSheetView guid="{5BFBE340-7A77-4A81-BD8D-F4A5E4682C7D}" scale="90" showPageBreaks="1" fitToPage="1" printArea="1" hiddenColumns="1" state="hidden" topLeftCell="C1">
      <selection activeCell="K9" sqref="K9"/>
      <pageMargins left="0.19685039370078741" right="0.23622047244094491" top="0.78740157480314965" bottom="0.23622047244094491" header="0.31496062992125984" footer="0.31496062992125984"/>
      <pageSetup paperSize="9" scale="80" fitToHeight="0" orientation="landscape" r:id="rId1"/>
    </customSheetView>
    <customSheetView guid="{59B1F92E-3080-4B3C-AB43-7CBA0A8FFB6D}" scale="90" showPageBreaks="1" fitToPage="1" printArea="1" hiddenColumns="1" topLeftCell="C1">
      <selection activeCell="D13" sqref="D13"/>
      <pageMargins left="0.19685039370078741" right="0.23622047244094491" top="0.78740157480314965" bottom="0.23622047244094491" header="0.31496062992125984" footer="0.31496062992125984"/>
      <pageSetup paperSize="9" scale="80" fitToHeight="0" orientation="landscape" r:id="rId2"/>
    </customSheetView>
    <customSheetView guid="{10B69522-62AE-4313-859A-9E4F497E803C}" scale="90" showPageBreaks="1" fitToPage="1" printArea="1" hiddenColumns="1" topLeftCell="C37">
      <selection activeCell="E31" sqref="E31"/>
      <pageMargins left="0.19685039370078741" right="0.23622047244094491" top="0.78740157480314965" bottom="0.23622047244094491" header="0.31496062992125984" footer="0.31496062992125984"/>
      <pageSetup paperSize="9" scale="80" fitToHeight="0" orientation="landscape" r:id="rId3"/>
    </customSheetView>
  </customSheetViews>
  <mergeCells count="7">
    <mergeCell ref="J1:L1"/>
    <mergeCell ref="C2:L2"/>
    <mergeCell ref="A4:A5"/>
    <mergeCell ref="B4:B5"/>
    <mergeCell ref="C4:D4"/>
    <mergeCell ref="J4:L4"/>
    <mergeCell ref="E4:E5"/>
  </mergeCells>
  <pageMargins left="0.19685039370078741" right="0.23622047244094491" top="0.78740157480314965" bottom="0.23622047244094491" header="0.31496062992125984" footer="0.31496062992125984"/>
  <pageSetup paperSize="9" scale="80" fitToHeight="0"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2"/>
  <sheetViews>
    <sheetView tabSelected="1" topLeftCell="C124" zoomScale="90" zoomScaleNormal="90" workbookViewId="0">
      <selection activeCell="I64" sqref="I64"/>
    </sheetView>
  </sheetViews>
  <sheetFormatPr defaultColWidth="9.109375" defaultRowHeight="13.2" x14ac:dyDescent="0.25"/>
  <cols>
    <col min="1" max="1" width="9.109375" style="1" hidden="1" customWidth="1"/>
    <col min="2" max="2" width="21" style="1" hidden="1" customWidth="1"/>
    <col min="3" max="3" width="24.33203125" style="1" customWidth="1"/>
    <col min="4" max="4" width="41.5546875" style="1" customWidth="1"/>
    <col min="5" max="5" width="30.6640625" style="1" customWidth="1"/>
    <col min="6" max="6" width="9.109375" style="1" hidden="1" customWidth="1"/>
    <col min="7" max="7" width="14.6640625" style="1" customWidth="1"/>
    <col min="8" max="8" width="15.33203125" style="77" customWidth="1"/>
    <col min="9" max="9" width="12.6640625" style="1" customWidth="1"/>
    <col min="10" max="10" width="14.44140625" style="1" customWidth="1"/>
    <col min="11" max="11" width="14.5546875" style="1" customWidth="1"/>
    <col min="12" max="12" width="13.5546875" style="1" customWidth="1"/>
    <col min="13" max="13" width="15.77734375" style="1" customWidth="1"/>
    <col min="14" max="14" width="11.109375" style="1" customWidth="1"/>
    <col min="15" max="16384" width="9.109375" style="1"/>
  </cols>
  <sheetData>
    <row r="1" spans="1:16" ht="12.75" x14ac:dyDescent="0.2">
      <c r="J1" s="152"/>
      <c r="K1" s="152"/>
      <c r="L1" s="152"/>
    </row>
    <row r="2" spans="1:16" ht="17.399999999999999" x14ac:dyDescent="0.3">
      <c r="C2" s="153" t="s">
        <v>558</v>
      </c>
      <c r="D2" s="153"/>
      <c r="E2" s="153"/>
      <c r="F2" s="153"/>
      <c r="G2" s="153"/>
      <c r="H2" s="153"/>
      <c r="I2" s="153"/>
      <c r="J2" s="153"/>
      <c r="K2" s="153"/>
      <c r="L2" s="153"/>
    </row>
    <row r="4" spans="1:16" ht="101.25" customHeight="1" x14ac:dyDescent="0.25">
      <c r="A4" s="154" t="s">
        <v>0</v>
      </c>
      <c r="B4" s="155" t="s">
        <v>1</v>
      </c>
      <c r="C4" s="154" t="s">
        <v>2</v>
      </c>
      <c r="D4" s="154"/>
      <c r="E4" s="154" t="s">
        <v>391</v>
      </c>
      <c r="F4" s="73" t="s">
        <v>4</v>
      </c>
      <c r="G4" s="73" t="s">
        <v>552</v>
      </c>
      <c r="H4" s="143" t="s">
        <v>553</v>
      </c>
      <c r="I4" s="73" t="s">
        <v>554</v>
      </c>
      <c r="J4" s="154" t="s">
        <v>390</v>
      </c>
      <c r="K4" s="154"/>
      <c r="L4" s="154"/>
    </row>
    <row r="5" spans="1:16" ht="52.8" x14ac:dyDescent="0.25">
      <c r="A5" s="154"/>
      <c r="B5" s="155"/>
      <c r="C5" s="73" t="s">
        <v>6</v>
      </c>
      <c r="D5" s="73" t="s">
        <v>7</v>
      </c>
      <c r="E5" s="154"/>
      <c r="F5" s="73"/>
      <c r="G5" s="73"/>
      <c r="H5" s="144"/>
      <c r="I5" s="7"/>
      <c r="J5" s="73" t="s">
        <v>555</v>
      </c>
      <c r="K5" s="73" t="s">
        <v>556</v>
      </c>
      <c r="L5" s="73" t="s">
        <v>557</v>
      </c>
    </row>
    <row r="6" spans="1:16" ht="12.75" x14ac:dyDescent="0.2">
      <c r="A6" s="73">
        <v>1</v>
      </c>
      <c r="B6" s="74">
        <v>2</v>
      </c>
      <c r="C6" s="73">
        <v>3</v>
      </c>
      <c r="D6" s="73">
        <v>4</v>
      </c>
      <c r="E6" s="73">
        <v>5</v>
      </c>
      <c r="F6" s="73">
        <v>6</v>
      </c>
      <c r="G6" s="73">
        <v>7</v>
      </c>
      <c r="H6" s="143">
        <v>8</v>
      </c>
      <c r="I6" s="73">
        <v>9</v>
      </c>
      <c r="J6" s="73">
        <v>10</v>
      </c>
      <c r="K6" s="73">
        <v>11</v>
      </c>
      <c r="L6" s="73">
        <v>12</v>
      </c>
    </row>
    <row r="7" spans="1:16" s="121" customFormat="1" ht="19.5" customHeight="1" x14ac:dyDescent="0.25">
      <c r="A7" s="8"/>
      <c r="B7" s="120"/>
      <c r="C7" s="8"/>
      <c r="D7" s="9" t="s">
        <v>389</v>
      </c>
      <c r="E7" s="8"/>
      <c r="F7" s="8"/>
      <c r="G7" s="22">
        <f t="shared" ref="G7:L7" si="0">G8+G125</f>
        <v>1744910.1700000002</v>
      </c>
      <c r="H7" s="145">
        <f t="shared" si="0"/>
        <v>1356392.6900000002</v>
      </c>
      <c r="I7" s="22">
        <f t="shared" si="0"/>
        <v>1735403.11</v>
      </c>
      <c r="J7" s="22">
        <f t="shared" si="0"/>
        <v>1780054.5</v>
      </c>
      <c r="K7" s="22">
        <f t="shared" si="0"/>
        <v>1411729.2999999998</v>
      </c>
      <c r="L7" s="22">
        <f t="shared" si="0"/>
        <v>1449536.6</v>
      </c>
    </row>
    <row r="8" spans="1:16" x14ac:dyDescent="0.25">
      <c r="A8" s="8"/>
      <c r="B8" s="60"/>
      <c r="C8" s="81" t="s">
        <v>9</v>
      </c>
      <c r="D8" s="21" t="s">
        <v>8</v>
      </c>
      <c r="E8" s="82"/>
      <c r="F8" s="82">
        <v>100</v>
      </c>
      <c r="G8" s="83">
        <f>G9+G14+G20+G32+G40+G46+G60+G67+G75+G81+G119</f>
        <v>259700</v>
      </c>
      <c r="H8" s="146">
        <f>H9+H14+H20+H32+H40+H46+H60+H67+H75+H81+H119</f>
        <v>219373.69</v>
      </c>
      <c r="I8" s="83">
        <f>I9+I14+I20+I32++I40+I46+I60+I67+I75+I81+I119</f>
        <v>259802</v>
      </c>
      <c r="J8" s="83">
        <f>J9+J14+J20+J32+J40+J46+J60+J67+J75+J81+J119</f>
        <v>233600</v>
      </c>
      <c r="K8" s="83">
        <f>K9+K14+K20+K32+K40+K46+K60+K67+K75+K81+K119</f>
        <v>234370</v>
      </c>
      <c r="L8" s="83">
        <f>L9+L14+L20+L32+L40+L46+L60+L67+L75+L81+L119</f>
        <v>235920</v>
      </c>
      <c r="M8" s="75"/>
      <c r="N8" s="75"/>
    </row>
    <row r="9" spans="1:16" x14ac:dyDescent="0.25">
      <c r="A9" s="80"/>
      <c r="B9" s="61"/>
      <c r="C9" s="81" t="s">
        <v>15</v>
      </c>
      <c r="D9" s="21" t="s">
        <v>10</v>
      </c>
      <c r="E9" s="82"/>
      <c r="F9" s="82"/>
      <c r="G9" s="83">
        <f t="shared" ref="G9:L9" si="1">G11+G12+G13</f>
        <v>134600</v>
      </c>
      <c r="H9" s="146">
        <f t="shared" si="1"/>
        <v>110846.77999999998</v>
      </c>
      <c r="I9" s="83">
        <f t="shared" si="1"/>
        <v>134600</v>
      </c>
      <c r="J9" s="83">
        <f t="shared" si="1"/>
        <v>118100</v>
      </c>
      <c r="K9" s="83">
        <f t="shared" si="1"/>
        <v>119820</v>
      </c>
      <c r="L9" s="83">
        <f t="shared" si="1"/>
        <v>121900</v>
      </c>
      <c r="M9" s="75"/>
      <c r="N9" s="84"/>
    </row>
    <row r="10" spans="1:16" x14ac:dyDescent="0.25">
      <c r="C10" s="91" t="s">
        <v>21</v>
      </c>
      <c r="D10" s="92" t="s">
        <v>20</v>
      </c>
      <c r="E10" s="88" t="s">
        <v>284</v>
      </c>
      <c r="F10" s="76"/>
      <c r="G10" s="93">
        <f t="shared" ref="G10:L10" si="2">G11+G12+G13</f>
        <v>134600</v>
      </c>
      <c r="H10" s="147">
        <f t="shared" si="2"/>
        <v>110846.77999999998</v>
      </c>
      <c r="I10" s="93">
        <f t="shared" si="2"/>
        <v>134600</v>
      </c>
      <c r="J10" s="93">
        <f t="shared" si="2"/>
        <v>118100</v>
      </c>
      <c r="K10" s="93">
        <f t="shared" si="2"/>
        <v>119820</v>
      </c>
      <c r="L10" s="93">
        <f t="shared" si="2"/>
        <v>121900</v>
      </c>
      <c r="M10" s="75"/>
      <c r="N10" s="75"/>
    </row>
    <row r="11" spans="1:16" ht="80.400000000000006" customHeight="1" x14ac:dyDescent="0.25">
      <c r="C11" s="94" t="s">
        <v>23</v>
      </c>
      <c r="D11" s="95" t="s">
        <v>22</v>
      </c>
      <c r="E11" s="88" t="s">
        <v>284</v>
      </c>
      <c r="F11" s="48"/>
      <c r="G11" s="86">
        <v>134015</v>
      </c>
      <c r="H11" s="133">
        <v>110329.51</v>
      </c>
      <c r="I11" s="90">
        <v>134015</v>
      </c>
      <c r="J11" s="90">
        <v>117500</v>
      </c>
      <c r="K11" s="90">
        <v>119220</v>
      </c>
      <c r="L11" s="90">
        <v>121300</v>
      </c>
      <c r="M11" s="75"/>
      <c r="N11" s="75"/>
      <c r="P11" s="1" t="s">
        <v>537</v>
      </c>
    </row>
    <row r="12" spans="1:16" ht="119.4" customHeight="1" x14ac:dyDescent="0.25">
      <c r="C12" s="94" t="s">
        <v>25</v>
      </c>
      <c r="D12" s="95" t="s">
        <v>24</v>
      </c>
      <c r="E12" s="88" t="s">
        <v>284</v>
      </c>
      <c r="F12" s="48"/>
      <c r="G12" s="86">
        <v>279</v>
      </c>
      <c r="H12" s="133">
        <v>242.68</v>
      </c>
      <c r="I12" s="90">
        <v>279</v>
      </c>
      <c r="J12" s="90">
        <v>290</v>
      </c>
      <c r="K12" s="90">
        <v>290</v>
      </c>
      <c r="L12" s="90">
        <v>290</v>
      </c>
      <c r="M12" s="75"/>
      <c r="N12" s="75"/>
    </row>
    <row r="13" spans="1:16" ht="52.8" x14ac:dyDescent="0.25">
      <c r="C13" s="94" t="s">
        <v>27</v>
      </c>
      <c r="D13" s="96" t="s">
        <v>26</v>
      </c>
      <c r="E13" s="88" t="s">
        <v>284</v>
      </c>
      <c r="F13" s="48"/>
      <c r="G13" s="86">
        <v>306</v>
      </c>
      <c r="H13" s="133">
        <v>274.58999999999997</v>
      </c>
      <c r="I13" s="90">
        <v>306</v>
      </c>
      <c r="J13" s="90">
        <v>310</v>
      </c>
      <c r="K13" s="90">
        <v>310</v>
      </c>
      <c r="L13" s="90">
        <v>310</v>
      </c>
      <c r="M13" s="75"/>
      <c r="N13" s="75"/>
    </row>
    <row r="14" spans="1:16" ht="39.6" x14ac:dyDescent="0.25">
      <c r="C14" s="91" t="s">
        <v>31</v>
      </c>
      <c r="D14" s="92" t="s">
        <v>30</v>
      </c>
      <c r="E14" s="97"/>
      <c r="F14" s="76"/>
      <c r="G14" s="93">
        <f>G15</f>
        <v>6100</v>
      </c>
      <c r="H14" s="147">
        <f t="shared" ref="H14:L14" si="3">H15</f>
        <v>5676.45</v>
      </c>
      <c r="I14" s="93">
        <f t="shared" si="3"/>
        <v>6100</v>
      </c>
      <c r="J14" s="93">
        <f t="shared" si="3"/>
        <v>6400</v>
      </c>
      <c r="K14" s="93">
        <f t="shared" si="3"/>
        <v>6800</v>
      </c>
      <c r="L14" s="93">
        <f t="shared" si="3"/>
        <v>6800</v>
      </c>
      <c r="M14" s="75"/>
      <c r="N14" s="75"/>
    </row>
    <row r="15" spans="1:16" ht="39.6" x14ac:dyDescent="0.25">
      <c r="C15" s="94" t="s">
        <v>33</v>
      </c>
      <c r="D15" s="96" t="s">
        <v>32</v>
      </c>
      <c r="E15" s="85"/>
      <c r="F15" s="48"/>
      <c r="G15" s="90">
        <f t="shared" ref="G15:L15" si="4">G16+G17+G18+G19</f>
        <v>6100</v>
      </c>
      <c r="H15" s="133">
        <f t="shared" si="4"/>
        <v>5676.45</v>
      </c>
      <c r="I15" s="89">
        <f t="shared" si="4"/>
        <v>6100</v>
      </c>
      <c r="J15" s="90">
        <f t="shared" si="4"/>
        <v>6400</v>
      </c>
      <c r="K15" s="90">
        <f t="shared" si="4"/>
        <v>6800</v>
      </c>
      <c r="L15" s="90">
        <f t="shared" si="4"/>
        <v>6800</v>
      </c>
      <c r="M15" s="75"/>
      <c r="N15" s="75"/>
    </row>
    <row r="16" spans="1:16" ht="69" customHeight="1" x14ac:dyDescent="0.25">
      <c r="C16" s="98" t="s">
        <v>39</v>
      </c>
      <c r="D16" s="99" t="s">
        <v>38</v>
      </c>
      <c r="E16" s="100" t="s">
        <v>388</v>
      </c>
      <c r="F16" s="101"/>
      <c r="G16" s="102">
        <v>2219</v>
      </c>
      <c r="H16" s="136">
        <v>2572.5300000000002</v>
      </c>
      <c r="I16" s="102">
        <v>2219</v>
      </c>
      <c r="J16" s="102">
        <v>2325</v>
      </c>
      <c r="K16" s="102">
        <v>2461</v>
      </c>
      <c r="L16" s="102">
        <v>2461</v>
      </c>
      <c r="M16" s="75"/>
      <c r="N16" s="75"/>
    </row>
    <row r="17" spans="3:14" ht="81" customHeight="1" x14ac:dyDescent="0.25">
      <c r="C17" s="98" t="s">
        <v>41</v>
      </c>
      <c r="D17" s="104" t="s">
        <v>40</v>
      </c>
      <c r="E17" s="100" t="s">
        <v>388</v>
      </c>
      <c r="F17" s="101"/>
      <c r="G17" s="102">
        <v>15</v>
      </c>
      <c r="H17" s="136">
        <v>19.239999999999998</v>
      </c>
      <c r="I17" s="102">
        <v>15</v>
      </c>
      <c r="J17" s="102">
        <v>15</v>
      </c>
      <c r="K17" s="102">
        <v>15</v>
      </c>
      <c r="L17" s="102">
        <v>15</v>
      </c>
      <c r="M17" s="75"/>
      <c r="N17" s="75"/>
    </row>
    <row r="18" spans="3:14" ht="66" customHeight="1" x14ac:dyDescent="0.25">
      <c r="C18" s="98" t="s">
        <v>43</v>
      </c>
      <c r="D18" s="99" t="s">
        <v>42</v>
      </c>
      <c r="E18" s="100" t="s">
        <v>388</v>
      </c>
      <c r="F18" s="101"/>
      <c r="G18" s="102">
        <v>4279</v>
      </c>
      <c r="H18" s="136">
        <v>3497.68</v>
      </c>
      <c r="I18" s="102">
        <v>4279</v>
      </c>
      <c r="J18" s="102">
        <v>4492</v>
      </c>
      <c r="K18" s="102">
        <v>4769</v>
      </c>
      <c r="L18" s="102">
        <v>4769</v>
      </c>
      <c r="M18" s="75"/>
      <c r="N18" s="75"/>
    </row>
    <row r="19" spans="3:14" ht="61.5" customHeight="1" x14ac:dyDescent="0.25">
      <c r="C19" s="98" t="s">
        <v>45</v>
      </c>
      <c r="D19" s="99" t="s">
        <v>44</v>
      </c>
      <c r="E19" s="100" t="s">
        <v>388</v>
      </c>
      <c r="F19" s="101"/>
      <c r="G19" s="102">
        <v>-413</v>
      </c>
      <c r="H19" s="136">
        <v>-413</v>
      </c>
      <c r="I19" s="102">
        <v>-413</v>
      </c>
      <c r="J19" s="102">
        <v>-432</v>
      </c>
      <c r="K19" s="102">
        <v>-445</v>
      </c>
      <c r="L19" s="102">
        <v>-445</v>
      </c>
      <c r="M19" s="75"/>
      <c r="N19" s="75"/>
    </row>
    <row r="20" spans="3:14" x14ac:dyDescent="0.25">
      <c r="C20" s="91" t="s">
        <v>49</v>
      </c>
      <c r="D20" s="92" t="s">
        <v>48</v>
      </c>
      <c r="E20" s="105"/>
      <c r="F20" s="76"/>
      <c r="G20" s="93">
        <f t="shared" ref="G20:L20" si="5">G21+G26+G28+G30</f>
        <v>43598</v>
      </c>
      <c r="H20" s="147">
        <f t="shared" si="5"/>
        <v>41345.740000000005</v>
      </c>
      <c r="I20" s="93">
        <f t="shared" si="5"/>
        <v>43606</v>
      </c>
      <c r="J20" s="93">
        <f t="shared" si="5"/>
        <v>42725</v>
      </c>
      <c r="K20" s="93">
        <f t="shared" si="5"/>
        <v>43140</v>
      </c>
      <c r="L20" s="93">
        <f t="shared" si="5"/>
        <v>43570</v>
      </c>
      <c r="M20" s="75"/>
      <c r="N20" s="75"/>
    </row>
    <row r="21" spans="3:14" ht="26.4" x14ac:dyDescent="0.25">
      <c r="C21" s="91" t="s">
        <v>238</v>
      </c>
      <c r="D21" s="92" t="s">
        <v>50</v>
      </c>
      <c r="E21" s="105" t="s">
        <v>284</v>
      </c>
      <c r="F21" s="76"/>
      <c r="G21" s="93">
        <f t="shared" ref="G21:L21" si="6">G22+G24</f>
        <v>19580</v>
      </c>
      <c r="H21" s="147">
        <f t="shared" si="6"/>
        <v>18381.18</v>
      </c>
      <c r="I21" s="93">
        <f t="shared" si="6"/>
        <v>19580</v>
      </c>
      <c r="J21" s="93">
        <f t="shared" si="6"/>
        <v>19800</v>
      </c>
      <c r="K21" s="93">
        <f t="shared" si="6"/>
        <v>20190</v>
      </c>
      <c r="L21" s="93">
        <f t="shared" si="6"/>
        <v>20590</v>
      </c>
      <c r="M21" s="75"/>
      <c r="N21" s="75"/>
    </row>
    <row r="22" spans="3:14" ht="39.6" x14ac:dyDescent="0.25">
      <c r="C22" s="98" t="s">
        <v>239</v>
      </c>
      <c r="D22" s="99" t="s">
        <v>51</v>
      </c>
      <c r="E22" s="88"/>
      <c r="F22" s="48"/>
      <c r="G22" s="90">
        <f>G23</f>
        <v>15399</v>
      </c>
      <c r="H22" s="133">
        <f t="shared" ref="H22:L22" si="7">H23</f>
        <v>14243.76</v>
      </c>
      <c r="I22" s="90">
        <f t="shared" si="7"/>
        <v>15399</v>
      </c>
      <c r="J22" s="90">
        <f t="shared" si="7"/>
        <v>15550</v>
      </c>
      <c r="K22" s="90">
        <f t="shared" si="7"/>
        <v>15860</v>
      </c>
      <c r="L22" s="90">
        <f t="shared" si="7"/>
        <v>16180</v>
      </c>
      <c r="M22" s="75"/>
      <c r="N22" s="75"/>
    </row>
    <row r="23" spans="3:14" ht="25.5" customHeight="1" x14ac:dyDescent="0.25">
      <c r="C23" s="94" t="s">
        <v>52</v>
      </c>
      <c r="D23" s="96" t="s">
        <v>51</v>
      </c>
      <c r="E23" s="88" t="s">
        <v>284</v>
      </c>
      <c r="F23" s="48"/>
      <c r="G23" s="90">
        <v>15399</v>
      </c>
      <c r="H23" s="133">
        <v>14243.76</v>
      </c>
      <c r="I23" s="90">
        <v>15399</v>
      </c>
      <c r="J23" s="90">
        <v>15550</v>
      </c>
      <c r="K23" s="90">
        <v>15860</v>
      </c>
      <c r="L23" s="90">
        <v>16180</v>
      </c>
      <c r="M23" s="75"/>
      <c r="N23" s="75"/>
    </row>
    <row r="24" spans="3:14" ht="27" customHeight="1" x14ac:dyDescent="0.25">
      <c r="C24" s="98" t="s">
        <v>240</v>
      </c>
      <c r="D24" s="99" t="s">
        <v>53</v>
      </c>
      <c r="E24" s="88"/>
      <c r="F24" s="48"/>
      <c r="G24" s="90">
        <f>G25</f>
        <v>4181</v>
      </c>
      <c r="H24" s="133">
        <f t="shared" ref="H24:L24" si="8">H25</f>
        <v>4137.42</v>
      </c>
      <c r="I24" s="90">
        <f t="shared" si="8"/>
        <v>4181</v>
      </c>
      <c r="J24" s="90">
        <f t="shared" si="8"/>
        <v>4250</v>
      </c>
      <c r="K24" s="90">
        <f t="shared" si="8"/>
        <v>4330</v>
      </c>
      <c r="L24" s="90">
        <f t="shared" si="8"/>
        <v>4410</v>
      </c>
      <c r="M24" s="75"/>
      <c r="N24" s="75"/>
    </row>
    <row r="25" spans="3:14" ht="26.25" customHeight="1" x14ac:dyDescent="0.25">
      <c r="C25" s="94" t="s">
        <v>54</v>
      </c>
      <c r="D25" s="96" t="s">
        <v>53</v>
      </c>
      <c r="E25" s="88" t="s">
        <v>284</v>
      </c>
      <c r="F25" s="48"/>
      <c r="G25" s="90">
        <v>4181</v>
      </c>
      <c r="H25" s="133">
        <v>4137.42</v>
      </c>
      <c r="I25" s="90">
        <v>4181</v>
      </c>
      <c r="J25" s="90">
        <v>4250</v>
      </c>
      <c r="K25" s="90">
        <v>4330</v>
      </c>
      <c r="L25" s="90">
        <v>4410</v>
      </c>
      <c r="M25" s="75"/>
      <c r="N25" s="75"/>
    </row>
    <row r="26" spans="3:14" ht="26.25" customHeight="1" x14ac:dyDescent="0.25">
      <c r="C26" s="91" t="s">
        <v>393</v>
      </c>
      <c r="D26" s="92" t="s">
        <v>392</v>
      </c>
      <c r="E26" s="105" t="s">
        <v>284</v>
      </c>
      <c r="F26" s="101"/>
      <c r="G26" s="93">
        <f t="shared" ref="G26:L26" si="9">G27</f>
        <v>22700</v>
      </c>
      <c r="H26" s="147">
        <f t="shared" si="9"/>
        <v>22170.46</v>
      </c>
      <c r="I26" s="93">
        <f t="shared" si="9"/>
        <v>22700</v>
      </c>
      <c r="J26" s="93">
        <f t="shared" si="9"/>
        <v>21600</v>
      </c>
      <c r="K26" s="93">
        <f t="shared" si="9"/>
        <v>21610</v>
      </c>
      <c r="L26" s="93">
        <f t="shared" si="9"/>
        <v>21630</v>
      </c>
      <c r="M26" s="75"/>
      <c r="N26" s="75"/>
    </row>
    <row r="27" spans="3:14" ht="26.25" customHeight="1" x14ac:dyDescent="0.25">
      <c r="C27" s="94" t="s">
        <v>538</v>
      </c>
      <c r="D27" s="96" t="s">
        <v>392</v>
      </c>
      <c r="E27" s="88" t="s">
        <v>284</v>
      </c>
      <c r="F27" s="101"/>
      <c r="G27" s="90">
        <v>22700</v>
      </c>
      <c r="H27" s="133">
        <v>22170.46</v>
      </c>
      <c r="I27" s="90">
        <v>22700</v>
      </c>
      <c r="J27" s="90">
        <v>21600</v>
      </c>
      <c r="K27" s="90">
        <v>21610</v>
      </c>
      <c r="L27" s="90">
        <v>21630</v>
      </c>
      <c r="M27" s="75"/>
      <c r="N27" s="75"/>
    </row>
    <row r="28" spans="3:14" x14ac:dyDescent="0.25">
      <c r="C28" s="91" t="s">
        <v>395</v>
      </c>
      <c r="D28" s="92" t="s">
        <v>279</v>
      </c>
      <c r="E28" s="105" t="s">
        <v>284</v>
      </c>
      <c r="F28" s="76"/>
      <c r="G28" s="93">
        <f>G29</f>
        <v>20</v>
      </c>
      <c r="H28" s="147">
        <f t="shared" ref="H28:L28" si="10">H29</f>
        <v>27.91</v>
      </c>
      <c r="I28" s="93">
        <f t="shared" si="10"/>
        <v>28</v>
      </c>
      <c r="J28" s="93">
        <f t="shared" si="10"/>
        <v>25</v>
      </c>
      <c r="K28" s="93">
        <f t="shared" si="10"/>
        <v>30</v>
      </c>
      <c r="L28" s="93">
        <f t="shared" si="10"/>
        <v>30</v>
      </c>
      <c r="M28" s="75"/>
      <c r="N28" s="75"/>
    </row>
    <row r="29" spans="3:14" x14ac:dyDescent="0.25">
      <c r="C29" s="94" t="s">
        <v>394</v>
      </c>
      <c r="D29" s="96" t="s">
        <v>279</v>
      </c>
      <c r="E29" s="88" t="s">
        <v>284</v>
      </c>
      <c r="F29" s="76"/>
      <c r="G29" s="90">
        <v>20</v>
      </c>
      <c r="H29" s="133">
        <v>27.91</v>
      </c>
      <c r="I29" s="90">
        <v>28</v>
      </c>
      <c r="J29" s="90">
        <v>25</v>
      </c>
      <c r="K29" s="90">
        <v>30</v>
      </c>
      <c r="L29" s="90">
        <v>30</v>
      </c>
      <c r="M29" s="75"/>
      <c r="N29" s="75"/>
    </row>
    <row r="30" spans="3:14" ht="26.4" x14ac:dyDescent="0.25">
      <c r="C30" s="91" t="s">
        <v>396</v>
      </c>
      <c r="D30" s="92" t="s">
        <v>397</v>
      </c>
      <c r="E30" s="105" t="s">
        <v>284</v>
      </c>
      <c r="F30" s="76"/>
      <c r="G30" s="93">
        <f t="shared" ref="G30:L30" si="11">G31</f>
        <v>1298</v>
      </c>
      <c r="H30" s="147">
        <f t="shared" si="11"/>
        <v>766.19</v>
      </c>
      <c r="I30" s="93">
        <f t="shared" si="11"/>
        <v>1298</v>
      </c>
      <c r="J30" s="93">
        <f t="shared" si="11"/>
        <v>1300</v>
      </c>
      <c r="K30" s="93">
        <f t="shared" si="11"/>
        <v>1310</v>
      </c>
      <c r="L30" s="93">
        <f t="shared" si="11"/>
        <v>1320</v>
      </c>
      <c r="M30" s="75"/>
      <c r="N30" s="75"/>
    </row>
    <row r="31" spans="3:14" ht="39.6" x14ac:dyDescent="0.25">
      <c r="C31" s="94" t="s">
        <v>398</v>
      </c>
      <c r="D31" s="96" t="s">
        <v>399</v>
      </c>
      <c r="E31" s="88" t="s">
        <v>284</v>
      </c>
      <c r="F31" s="76"/>
      <c r="G31" s="90">
        <v>1298</v>
      </c>
      <c r="H31" s="133">
        <v>766.19</v>
      </c>
      <c r="I31" s="90">
        <v>1298</v>
      </c>
      <c r="J31" s="90">
        <v>1300</v>
      </c>
      <c r="K31" s="90">
        <v>1310</v>
      </c>
      <c r="L31" s="90">
        <v>1320</v>
      </c>
      <c r="M31" s="75"/>
      <c r="N31" s="75"/>
    </row>
    <row r="32" spans="3:14" x14ac:dyDescent="0.25">
      <c r="C32" s="91" t="s">
        <v>58</v>
      </c>
      <c r="D32" s="92" t="s">
        <v>57</v>
      </c>
      <c r="E32" s="105" t="s">
        <v>284</v>
      </c>
      <c r="F32" s="76"/>
      <c r="G32" s="93">
        <f t="shared" ref="G32:L32" si="12">G33+G35</f>
        <v>8600</v>
      </c>
      <c r="H32" s="147">
        <f t="shared" si="12"/>
        <v>5868.8099999999995</v>
      </c>
      <c r="I32" s="93">
        <f t="shared" si="12"/>
        <v>8600</v>
      </c>
      <c r="J32" s="93">
        <f t="shared" si="12"/>
        <v>9080</v>
      </c>
      <c r="K32" s="93">
        <f t="shared" si="12"/>
        <v>9140</v>
      </c>
      <c r="L32" s="93">
        <f t="shared" si="12"/>
        <v>9640</v>
      </c>
      <c r="M32" s="75"/>
      <c r="N32" s="75"/>
    </row>
    <row r="33" spans="3:14" x14ac:dyDescent="0.25">
      <c r="C33" s="98" t="s">
        <v>401</v>
      </c>
      <c r="D33" s="99" t="s">
        <v>400</v>
      </c>
      <c r="E33" s="100"/>
      <c r="F33" s="76"/>
      <c r="G33" s="102">
        <f t="shared" ref="G33:L33" si="13">G34</f>
        <v>5600</v>
      </c>
      <c r="H33" s="136">
        <f t="shared" si="13"/>
        <v>3289.69</v>
      </c>
      <c r="I33" s="102">
        <f t="shared" si="13"/>
        <v>5600</v>
      </c>
      <c r="J33" s="102">
        <f t="shared" si="13"/>
        <v>6090</v>
      </c>
      <c r="K33" s="102">
        <f t="shared" si="13"/>
        <v>6150</v>
      </c>
      <c r="L33" s="102">
        <f t="shared" si="13"/>
        <v>6640</v>
      </c>
      <c r="M33" s="75"/>
      <c r="N33" s="75"/>
    </row>
    <row r="34" spans="3:14" ht="52.8" x14ac:dyDescent="0.25">
      <c r="C34" s="94" t="s">
        <v>402</v>
      </c>
      <c r="D34" s="94" t="s">
        <v>403</v>
      </c>
      <c r="E34" s="88" t="s">
        <v>284</v>
      </c>
      <c r="F34" s="76"/>
      <c r="G34" s="90">
        <v>5600</v>
      </c>
      <c r="H34" s="133">
        <v>3289.69</v>
      </c>
      <c r="I34" s="90">
        <v>5600</v>
      </c>
      <c r="J34" s="90">
        <v>6090</v>
      </c>
      <c r="K34" s="90">
        <v>6150</v>
      </c>
      <c r="L34" s="90">
        <v>6640</v>
      </c>
      <c r="M34" s="75"/>
      <c r="N34" s="75"/>
    </row>
    <row r="35" spans="3:14" x14ac:dyDescent="0.25">
      <c r="C35" s="98" t="s">
        <v>405</v>
      </c>
      <c r="D35" s="99" t="s">
        <v>404</v>
      </c>
      <c r="E35" s="100"/>
      <c r="F35" s="101"/>
      <c r="G35" s="102">
        <f>G36+G38</f>
        <v>3000</v>
      </c>
      <c r="H35" s="136">
        <f t="shared" ref="H35:L35" si="14">H36+H38</f>
        <v>2579.12</v>
      </c>
      <c r="I35" s="102">
        <f t="shared" si="14"/>
        <v>3000</v>
      </c>
      <c r="J35" s="102">
        <f t="shared" si="14"/>
        <v>2990</v>
      </c>
      <c r="K35" s="102">
        <f t="shared" si="14"/>
        <v>2990</v>
      </c>
      <c r="L35" s="102">
        <f t="shared" si="14"/>
        <v>3000</v>
      </c>
      <c r="M35" s="75"/>
      <c r="N35" s="75"/>
    </row>
    <row r="36" spans="3:14" x14ac:dyDescent="0.25">
      <c r="C36" s="94" t="s">
        <v>408</v>
      </c>
      <c r="D36" s="96" t="s">
        <v>406</v>
      </c>
      <c r="E36" s="88" t="s">
        <v>284</v>
      </c>
      <c r="F36" s="48"/>
      <c r="G36" s="90">
        <f t="shared" ref="G36:L36" si="15">G37</f>
        <v>2200</v>
      </c>
      <c r="H36" s="133">
        <f t="shared" si="15"/>
        <v>2124.25</v>
      </c>
      <c r="I36" s="90">
        <f t="shared" si="15"/>
        <v>2200</v>
      </c>
      <c r="J36" s="90">
        <f t="shared" si="15"/>
        <v>2180</v>
      </c>
      <c r="K36" s="90">
        <f t="shared" si="15"/>
        <v>2180</v>
      </c>
      <c r="L36" s="90">
        <f t="shared" si="15"/>
        <v>2180</v>
      </c>
      <c r="M36" s="75"/>
      <c r="N36" s="75"/>
    </row>
    <row r="37" spans="3:14" ht="39.6" x14ac:dyDescent="0.25">
      <c r="C37" s="94" t="s">
        <v>407</v>
      </c>
      <c r="D37" s="96" t="s">
        <v>409</v>
      </c>
      <c r="E37" s="88" t="s">
        <v>284</v>
      </c>
      <c r="F37" s="48"/>
      <c r="G37" s="90">
        <v>2200</v>
      </c>
      <c r="H37" s="133">
        <v>2124.25</v>
      </c>
      <c r="I37" s="90">
        <v>2200</v>
      </c>
      <c r="J37" s="90">
        <v>2180</v>
      </c>
      <c r="K37" s="90">
        <v>2180</v>
      </c>
      <c r="L37" s="90">
        <v>2180</v>
      </c>
      <c r="M37" s="75"/>
      <c r="N37" s="75"/>
    </row>
    <row r="38" spans="3:14" x14ac:dyDescent="0.25">
      <c r="C38" s="94" t="s">
        <v>411</v>
      </c>
      <c r="D38" s="96" t="s">
        <v>410</v>
      </c>
      <c r="E38" s="88" t="s">
        <v>284</v>
      </c>
      <c r="F38" s="48"/>
      <c r="G38" s="90">
        <f t="shared" ref="G38:L38" si="16">G39</f>
        <v>800</v>
      </c>
      <c r="H38" s="133">
        <f t="shared" si="16"/>
        <v>454.87</v>
      </c>
      <c r="I38" s="90">
        <f t="shared" si="16"/>
        <v>800</v>
      </c>
      <c r="J38" s="90">
        <f t="shared" si="16"/>
        <v>810</v>
      </c>
      <c r="K38" s="90">
        <f t="shared" si="16"/>
        <v>810</v>
      </c>
      <c r="L38" s="90">
        <f t="shared" si="16"/>
        <v>820</v>
      </c>
      <c r="M38" s="75"/>
      <c r="N38" s="75"/>
    </row>
    <row r="39" spans="3:14" ht="39.6" x14ac:dyDescent="0.25">
      <c r="C39" s="94" t="s">
        <v>412</v>
      </c>
      <c r="D39" s="96" t="s">
        <v>413</v>
      </c>
      <c r="E39" s="88" t="s">
        <v>284</v>
      </c>
      <c r="F39" s="101"/>
      <c r="G39" s="90">
        <v>800</v>
      </c>
      <c r="H39" s="133">
        <v>454.87</v>
      </c>
      <c r="I39" s="90">
        <v>800</v>
      </c>
      <c r="J39" s="90">
        <v>810</v>
      </c>
      <c r="K39" s="90">
        <v>810</v>
      </c>
      <c r="L39" s="90">
        <v>820</v>
      </c>
      <c r="M39" s="75"/>
      <c r="N39" s="75"/>
    </row>
    <row r="40" spans="3:14" x14ac:dyDescent="0.25">
      <c r="C40" s="91" t="s">
        <v>88</v>
      </c>
      <c r="D40" s="92" t="s">
        <v>87</v>
      </c>
      <c r="E40" s="106"/>
      <c r="F40" s="76"/>
      <c r="G40" s="93">
        <f t="shared" ref="G40:L40" si="17">G41+G43</f>
        <v>6240</v>
      </c>
      <c r="H40" s="147">
        <f t="shared" si="17"/>
        <v>5107.6400000000003</v>
      </c>
      <c r="I40" s="93">
        <f t="shared" si="17"/>
        <v>6240</v>
      </c>
      <c r="J40" s="93">
        <f t="shared" si="17"/>
        <v>6340</v>
      </c>
      <c r="K40" s="93">
        <f t="shared" si="17"/>
        <v>6440</v>
      </c>
      <c r="L40" s="93">
        <f t="shared" si="17"/>
        <v>6530</v>
      </c>
      <c r="M40" s="75"/>
      <c r="N40" s="84"/>
    </row>
    <row r="41" spans="3:14" ht="39.6" x14ac:dyDescent="0.25">
      <c r="C41" s="35" t="s">
        <v>414</v>
      </c>
      <c r="D41" s="35" t="s">
        <v>416</v>
      </c>
      <c r="E41" s="100"/>
      <c r="F41" s="101"/>
      <c r="G41" s="102">
        <f>G42</f>
        <v>6200</v>
      </c>
      <c r="H41" s="136">
        <f t="shared" ref="H41:L41" si="18">H42</f>
        <v>5070.84</v>
      </c>
      <c r="I41" s="102">
        <f t="shared" si="18"/>
        <v>6200</v>
      </c>
      <c r="J41" s="102">
        <f t="shared" si="18"/>
        <v>6300</v>
      </c>
      <c r="K41" s="102">
        <f t="shared" si="18"/>
        <v>6400</v>
      </c>
      <c r="L41" s="102">
        <f t="shared" si="18"/>
        <v>6500</v>
      </c>
      <c r="M41" s="75"/>
      <c r="N41" s="75"/>
    </row>
    <row r="42" spans="3:14" ht="52.8" x14ac:dyDescent="0.25">
      <c r="C42" s="32" t="s">
        <v>415</v>
      </c>
      <c r="D42" s="96" t="s">
        <v>418</v>
      </c>
      <c r="E42" s="107" t="s">
        <v>284</v>
      </c>
      <c r="F42" s="48"/>
      <c r="G42" s="90">
        <v>6200</v>
      </c>
      <c r="H42" s="133">
        <v>5070.84</v>
      </c>
      <c r="I42" s="90">
        <v>6200</v>
      </c>
      <c r="J42" s="90">
        <v>6300</v>
      </c>
      <c r="K42" s="90">
        <v>6400</v>
      </c>
      <c r="L42" s="90">
        <v>6500</v>
      </c>
      <c r="M42" s="75"/>
      <c r="N42" s="75"/>
    </row>
    <row r="43" spans="3:14" ht="42" customHeight="1" x14ac:dyDescent="0.25">
      <c r="C43" s="98" t="s">
        <v>91</v>
      </c>
      <c r="D43" s="35" t="s">
        <v>90</v>
      </c>
      <c r="E43" s="100"/>
      <c r="F43" s="48"/>
      <c r="G43" s="102">
        <f t="shared" ref="G43:L43" si="19">G44</f>
        <v>40</v>
      </c>
      <c r="H43" s="136">
        <f t="shared" si="19"/>
        <v>36.799999999999997</v>
      </c>
      <c r="I43" s="102">
        <f t="shared" si="19"/>
        <v>40</v>
      </c>
      <c r="J43" s="102">
        <f t="shared" si="19"/>
        <v>40</v>
      </c>
      <c r="K43" s="102">
        <f t="shared" si="19"/>
        <v>40</v>
      </c>
      <c r="L43" s="102">
        <f t="shared" si="19"/>
        <v>30</v>
      </c>
      <c r="M43" s="75"/>
      <c r="N43" s="75"/>
    </row>
    <row r="44" spans="3:14" ht="66.75" customHeight="1" x14ac:dyDescent="0.25">
      <c r="C44" s="98" t="s">
        <v>472</v>
      </c>
      <c r="D44" s="99" t="s">
        <v>103</v>
      </c>
      <c r="E44" s="109"/>
      <c r="F44" s="101"/>
      <c r="G44" s="103">
        <f>G45</f>
        <v>40</v>
      </c>
      <c r="H44" s="136">
        <f t="shared" ref="H44:I44" si="20">H45</f>
        <v>36.799999999999997</v>
      </c>
      <c r="I44" s="102">
        <f t="shared" si="20"/>
        <v>40</v>
      </c>
      <c r="J44" s="102">
        <v>40</v>
      </c>
      <c r="K44" s="102">
        <v>40</v>
      </c>
      <c r="L44" s="102">
        <v>30</v>
      </c>
      <c r="M44" s="75"/>
      <c r="N44" s="75"/>
    </row>
    <row r="45" spans="3:14" ht="93.6" customHeight="1" x14ac:dyDescent="0.25">
      <c r="C45" s="94" t="s">
        <v>471</v>
      </c>
      <c r="D45" s="95" t="s">
        <v>470</v>
      </c>
      <c r="E45" s="88" t="s">
        <v>417</v>
      </c>
      <c r="F45" s="48"/>
      <c r="G45" s="90">
        <v>40</v>
      </c>
      <c r="H45" s="133">
        <v>36.799999999999997</v>
      </c>
      <c r="I45" s="90">
        <v>40</v>
      </c>
      <c r="J45" s="90">
        <v>40</v>
      </c>
      <c r="K45" s="90">
        <v>40</v>
      </c>
      <c r="L45" s="90">
        <v>30</v>
      </c>
      <c r="M45" s="75"/>
      <c r="N45" s="75"/>
    </row>
    <row r="46" spans="3:14" ht="39.6" x14ac:dyDescent="0.25">
      <c r="C46" s="91" t="s">
        <v>111</v>
      </c>
      <c r="D46" s="92" t="s">
        <v>110</v>
      </c>
      <c r="E46" s="97"/>
      <c r="F46" s="76"/>
      <c r="G46" s="93">
        <f t="shared" ref="G46:L46" si="21">G47+G49+G52+G54+G58</f>
        <v>36429</v>
      </c>
      <c r="H46" s="147">
        <f t="shared" si="21"/>
        <v>31411.85</v>
      </c>
      <c r="I46" s="93">
        <f t="shared" si="21"/>
        <v>36429</v>
      </c>
      <c r="J46" s="93">
        <f t="shared" si="21"/>
        <v>34618</v>
      </c>
      <c r="K46" s="93">
        <f t="shared" si="21"/>
        <v>33311</v>
      </c>
      <c r="L46" s="93">
        <f t="shared" si="21"/>
        <v>32004</v>
      </c>
      <c r="M46" s="75"/>
      <c r="N46" s="75"/>
    </row>
    <row r="47" spans="3:14" ht="77.25" customHeight="1" x14ac:dyDescent="0.25">
      <c r="C47" s="98" t="s">
        <v>113</v>
      </c>
      <c r="D47" s="99" t="s">
        <v>112</v>
      </c>
      <c r="E47" s="85"/>
      <c r="F47" s="48"/>
      <c r="G47" s="90">
        <f>G48</f>
        <v>240</v>
      </c>
      <c r="H47" s="133">
        <f t="shared" ref="H47:L47" si="22">H48</f>
        <v>234.75</v>
      </c>
      <c r="I47" s="90">
        <f t="shared" si="22"/>
        <v>240</v>
      </c>
      <c r="J47" s="90">
        <f t="shared" si="22"/>
        <v>280</v>
      </c>
      <c r="K47" s="90">
        <f t="shared" si="22"/>
        <v>280</v>
      </c>
      <c r="L47" s="90">
        <f t="shared" si="22"/>
        <v>280</v>
      </c>
      <c r="M47" s="75"/>
      <c r="N47" s="75"/>
    </row>
    <row r="48" spans="3:14" ht="49.5" customHeight="1" x14ac:dyDescent="0.25">
      <c r="C48" s="94" t="s">
        <v>474</v>
      </c>
      <c r="D48" s="96" t="s">
        <v>473</v>
      </c>
      <c r="E48" s="88" t="s">
        <v>417</v>
      </c>
      <c r="F48" s="48"/>
      <c r="G48" s="90">
        <v>240</v>
      </c>
      <c r="H48" s="133">
        <v>234.75</v>
      </c>
      <c r="I48" s="90">
        <v>240</v>
      </c>
      <c r="J48" s="90">
        <v>280</v>
      </c>
      <c r="K48" s="90">
        <v>280</v>
      </c>
      <c r="L48" s="90">
        <v>280</v>
      </c>
      <c r="M48" s="75"/>
      <c r="N48" s="75"/>
    </row>
    <row r="49" spans="3:14" ht="39" customHeight="1" x14ac:dyDescent="0.25">
      <c r="C49" s="98" t="s">
        <v>118</v>
      </c>
      <c r="D49" s="104" t="s">
        <v>117</v>
      </c>
      <c r="E49" s="108"/>
      <c r="F49" s="48"/>
      <c r="G49" s="102">
        <f>G50+G51</f>
        <v>6134</v>
      </c>
      <c r="H49" s="136">
        <f t="shared" ref="H49:L49" si="23">H50+H51</f>
        <v>4961.12</v>
      </c>
      <c r="I49" s="102">
        <f t="shared" si="23"/>
        <v>6134</v>
      </c>
      <c r="J49" s="102">
        <f t="shared" si="23"/>
        <v>6238</v>
      </c>
      <c r="K49" s="102">
        <f t="shared" si="23"/>
        <v>6441</v>
      </c>
      <c r="L49" s="102">
        <f t="shared" si="23"/>
        <v>6644</v>
      </c>
      <c r="M49" s="75"/>
      <c r="N49" s="75"/>
    </row>
    <row r="50" spans="3:14" ht="87" customHeight="1" x14ac:dyDescent="0.25">
      <c r="C50" s="94" t="s">
        <v>476</v>
      </c>
      <c r="D50" s="96" t="s">
        <v>475</v>
      </c>
      <c r="E50" s="88" t="s">
        <v>417</v>
      </c>
      <c r="F50" s="48"/>
      <c r="G50" s="90">
        <v>6000</v>
      </c>
      <c r="H50" s="133">
        <v>4872.17</v>
      </c>
      <c r="I50" s="90">
        <v>6000</v>
      </c>
      <c r="J50" s="90">
        <v>6100</v>
      </c>
      <c r="K50" s="90">
        <v>6300</v>
      </c>
      <c r="L50" s="90">
        <v>6500</v>
      </c>
      <c r="M50" s="75"/>
      <c r="N50" s="75"/>
    </row>
    <row r="51" spans="3:14" ht="79.5" customHeight="1" x14ac:dyDescent="0.25">
      <c r="C51" s="94" t="s">
        <v>477</v>
      </c>
      <c r="D51" s="96" t="s">
        <v>478</v>
      </c>
      <c r="E51" s="88" t="s">
        <v>417</v>
      </c>
      <c r="F51" s="101"/>
      <c r="G51" s="90">
        <v>134</v>
      </c>
      <c r="H51" s="133">
        <v>88.95</v>
      </c>
      <c r="I51" s="90">
        <v>134</v>
      </c>
      <c r="J51" s="90">
        <v>138</v>
      </c>
      <c r="K51" s="90">
        <v>141</v>
      </c>
      <c r="L51" s="90">
        <v>144</v>
      </c>
      <c r="M51" s="75"/>
      <c r="N51" s="75"/>
    </row>
    <row r="52" spans="3:14" ht="88.5" customHeight="1" x14ac:dyDescent="0.25">
      <c r="C52" s="98" t="s">
        <v>479</v>
      </c>
      <c r="D52" s="104" t="s">
        <v>120</v>
      </c>
      <c r="E52" s="112"/>
      <c r="F52" s="54"/>
      <c r="G52" s="110">
        <f>G53</f>
        <v>22000</v>
      </c>
      <c r="H52" s="148">
        <f t="shared" ref="H52:L52" si="24">H53</f>
        <v>18607.66</v>
      </c>
      <c r="I52" s="110">
        <f t="shared" si="24"/>
        <v>22000</v>
      </c>
      <c r="J52" s="110">
        <f t="shared" si="24"/>
        <v>21000</v>
      </c>
      <c r="K52" s="110">
        <f t="shared" si="24"/>
        <v>20000</v>
      </c>
      <c r="L52" s="110">
        <f t="shared" si="24"/>
        <v>19000</v>
      </c>
      <c r="M52" s="75"/>
      <c r="N52" s="75"/>
    </row>
    <row r="53" spans="3:14" ht="75.75" customHeight="1" x14ac:dyDescent="0.25">
      <c r="C53" s="94" t="s">
        <v>480</v>
      </c>
      <c r="D53" s="96" t="s">
        <v>481</v>
      </c>
      <c r="E53" s="88" t="s">
        <v>417</v>
      </c>
      <c r="F53" s="87"/>
      <c r="G53" s="113">
        <v>22000</v>
      </c>
      <c r="H53" s="149">
        <v>18607.66</v>
      </c>
      <c r="I53" s="113">
        <v>22000</v>
      </c>
      <c r="J53" s="113">
        <v>21000</v>
      </c>
      <c r="K53" s="113">
        <v>20000</v>
      </c>
      <c r="L53" s="113">
        <v>19000</v>
      </c>
      <c r="M53" s="75"/>
      <c r="N53" s="75"/>
    </row>
    <row r="54" spans="3:14" ht="26.4" x14ac:dyDescent="0.25">
      <c r="C54" s="98" t="s">
        <v>124</v>
      </c>
      <c r="D54" s="99" t="s">
        <v>123</v>
      </c>
      <c r="E54" s="114"/>
      <c r="F54" s="114"/>
      <c r="G54" s="115">
        <f>G55</f>
        <v>55</v>
      </c>
      <c r="H54" s="150">
        <f t="shared" ref="H54:L55" si="25">H55</f>
        <v>19.579999999999998</v>
      </c>
      <c r="I54" s="115">
        <f>I55</f>
        <v>55</v>
      </c>
      <c r="J54" s="115">
        <f t="shared" si="25"/>
        <v>100</v>
      </c>
      <c r="K54" s="115">
        <f t="shared" si="25"/>
        <v>90</v>
      </c>
      <c r="L54" s="115">
        <f t="shared" si="25"/>
        <v>80</v>
      </c>
      <c r="M54" s="75"/>
      <c r="N54" s="75"/>
    </row>
    <row r="55" spans="3:14" ht="52.8" x14ac:dyDescent="0.25">
      <c r="C55" s="94" t="s">
        <v>126</v>
      </c>
      <c r="D55" s="96" t="s">
        <v>125</v>
      </c>
      <c r="E55" s="88"/>
      <c r="F55" s="85"/>
      <c r="G55" s="116">
        <f>G56</f>
        <v>55</v>
      </c>
      <c r="H55" s="151">
        <f t="shared" si="25"/>
        <v>19.579999999999998</v>
      </c>
      <c r="I55" s="116">
        <f>I56</f>
        <v>55</v>
      </c>
      <c r="J55" s="116">
        <f t="shared" si="25"/>
        <v>100</v>
      </c>
      <c r="K55" s="116">
        <f t="shared" si="25"/>
        <v>90</v>
      </c>
      <c r="L55" s="116">
        <f t="shared" si="25"/>
        <v>80</v>
      </c>
      <c r="M55" s="75"/>
      <c r="N55" s="75"/>
    </row>
    <row r="56" spans="3:14" ht="48.75" customHeight="1" x14ac:dyDescent="0.25">
      <c r="C56" s="94" t="s">
        <v>483</v>
      </c>
      <c r="D56" s="96" t="s">
        <v>482</v>
      </c>
      <c r="E56" s="88" t="s">
        <v>417</v>
      </c>
      <c r="F56" s="85"/>
      <c r="G56" s="116">
        <v>55</v>
      </c>
      <c r="H56" s="151">
        <v>19.579999999999998</v>
      </c>
      <c r="I56" s="116">
        <v>55</v>
      </c>
      <c r="J56" s="116">
        <v>100</v>
      </c>
      <c r="K56" s="116">
        <v>90</v>
      </c>
      <c r="L56" s="116">
        <v>80</v>
      </c>
      <c r="M56" s="75"/>
      <c r="N56" s="75"/>
    </row>
    <row r="57" spans="3:14" ht="87.75" customHeight="1" x14ac:dyDescent="0.25">
      <c r="C57" s="98" t="s">
        <v>262</v>
      </c>
      <c r="D57" s="99" t="s">
        <v>261</v>
      </c>
      <c r="E57" s="114"/>
      <c r="F57" s="114"/>
      <c r="G57" s="115">
        <f>G58</f>
        <v>8000</v>
      </c>
      <c r="H57" s="150">
        <f t="shared" ref="H57:L58" si="26">H58</f>
        <v>7588.74</v>
      </c>
      <c r="I57" s="115">
        <f t="shared" si="26"/>
        <v>8000</v>
      </c>
      <c r="J57" s="115">
        <f t="shared" si="26"/>
        <v>7000</v>
      </c>
      <c r="K57" s="115">
        <f t="shared" si="26"/>
        <v>6500</v>
      </c>
      <c r="L57" s="115">
        <f t="shared" si="26"/>
        <v>6000</v>
      </c>
      <c r="M57" s="75"/>
      <c r="N57" s="75"/>
    </row>
    <row r="58" spans="3:14" ht="88.5" customHeight="1" x14ac:dyDescent="0.25">
      <c r="C58" s="98" t="s">
        <v>317</v>
      </c>
      <c r="D58" s="96" t="s">
        <v>316</v>
      </c>
      <c r="E58" s="88"/>
      <c r="F58" s="114"/>
      <c r="G58" s="115">
        <f>G59</f>
        <v>8000</v>
      </c>
      <c r="H58" s="150">
        <f t="shared" si="26"/>
        <v>7588.74</v>
      </c>
      <c r="I58" s="115">
        <f t="shared" si="26"/>
        <v>8000</v>
      </c>
      <c r="J58" s="115">
        <f t="shared" si="26"/>
        <v>7000</v>
      </c>
      <c r="K58" s="115">
        <f t="shared" si="26"/>
        <v>6500</v>
      </c>
      <c r="L58" s="115">
        <f t="shared" si="26"/>
        <v>6000</v>
      </c>
      <c r="M58" s="75"/>
      <c r="N58" s="75"/>
    </row>
    <row r="59" spans="3:14" ht="87.75" customHeight="1" x14ac:dyDescent="0.25">
      <c r="C59" s="48" t="s">
        <v>484</v>
      </c>
      <c r="D59" s="96" t="s">
        <v>485</v>
      </c>
      <c r="E59" s="88" t="s">
        <v>417</v>
      </c>
      <c r="F59" s="85"/>
      <c r="G59" s="116">
        <v>8000</v>
      </c>
      <c r="H59" s="151">
        <v>7588.74</v>
      </c>
      <c r="I59" s="116">
        <v>8000</v>
      </c>
      <c r="J59" s="116">
        <v>7000</v>
      </c>
      <c r="K59" s="116">
        <v>6500</v>
      </c>
      <c r="L59" s="116">
        <v>6000</v>
      </c>
      <c r="M59" s="75"/>
      <c r="N59" s="75"/>
    </row>
    <row r="60" spans="3:14" ht="26.4" x14ac:dyDescent="0.25">
      <c r="C60" s="91" t="s">
        <v>129</v>
      </c>
      <c r="D60" s="92" t="s">
        <v>128</v>
      </c>
      <c r="E60" s="108"/>
      <c r="F60" s="48"/>
      <c r="G60" s="93">
        <f>G61</f>
        <v>602</v>
      </c>
      <c r="H60" s="147">
        <f t="shared" ref="H60:L60" si="27">H61</f>
        <v>692.89999999999986</v>
      </c>
      <c r="I60" s="93">
        <f t="shared" si="27"/>
        <v>695</v>
      </c>
      <c r="J60" s="93">
        <f t="shared" si="27"/>
        <v>687</v>
      </c>
      <c r="K60" s="93">
        <f t="shared" si="27"/>
        <v>719</v>
      </c>
      <c r="L60" s="93">
        <f t="shared" si="27"/>
        <v>746</v>
      </c>
      <c r="M60" s="75"/>
      <c r="N60" s="75"/>
    </row>
    <row r="61" spans="3:14" ht="26.4" x14ac:dyDescent="0.25">
      <c r="C61" s="98" t="s">
        <v>131</v>
      </c>
      <c r="D61" s="99" t="s">
        <v>130</v>
      </c>
      <c r="E61" s="108"/>
      <c r="F61" s="48"/>
      <c r="G61" s="90">
        <f t="shared" ref="G61:L61" si="28">G62+G63+G65+G66+G64</f>
        <v>602</v>
      </c>
      <c r="H61" s="133">
        <f t="shared" si="28"/>
        <v>692.89999999999986</v>
      </c>
      <c r="I61" s="90">
        <f t="shared" si="28"/>
        <v>695</v>
      </c>
      <c r="J61" s="90">
        <f t="shared" si="28"/>
        <v>687</v>
      </c>
      <c r="K61" s="90">
        <f t="shared" si="28"/>
        <v>719</v>
      </c>
      <c r="L61" s="90">
        <f t="shared" si="28"/>
        <v>746</v>
      </c>
      <c r="M61" s="75"/>
      <c r="N61" s="75"/>
    </row>
    <row r="62" spans="3:14" ht="26.4" x14ac:dyDescent="0.25">
      <c r="C62" s="94" t="s">
        <v>133</v>
      </c>
      <c r="D62" s="96" t="s">
        <v>132</v>
      </c>
      <c r="E62" s="117" t="s">
        <v>318</v>
      </c>
      <c r="F62" s="48"/>
      <c r="G62" s="90">
        <v>372</v>
      </c>
      <c r="H62" s="133">
        <v>407.53</v>
      </c>
      <c r="I62" s="90">
        <v>408</v>
      </c>
      <c r="J62" s="90">
        <v>423</v>
      </c>
      <c r="K62" s="90">
        <v>440</v>
      </c>
      <c r="L62" s="90">
        <v>460</v>
      </c>
      <c r="M62" s="75"/>
      <c r="N62" s="75"/>
    </row>
    <row r="63" spans="3:14" ht="26.4" x14ac:dyDescent="0.25">
      <c r="C63" s="94" t="s">
        <v>137</v>
      </c>
      <c r="D63" s="96" t="s">
        <v>136</v>
      </c>
      <c r="E63" s="117" t="s">
        <v>318</v>
      </c>
      <c r="F63" s="48"/>
      <c r="G63" s="90">
        <v>170</v>
      </c>
      <c r="H63" s="133">
        <v>225.53</v>
      </c>
      <c r="I63" s="90">
        <v>227</v>
      </c>
      <c r="J63" s="90">
        <v>192</v>
      </c>
      <c r="K63" s="90">
        <v>200</v>
      </c>
      <c r="L63" s="90">
        <v>208</v>
      </c>
      <c r="M63" s="75"/>
      <c r="N63" s="75"/>
    </row>
    <row r="64" spans="3:14" ht="26.4" x14ac:dyDescent="0.25">
      <c r="C64" s="94" t="s">
        <v>559</v>
      </c>
      <c r="D64" s="96" t="s">
        <v>561</v>
      </c>
      <c r="E64" s="117" t="s">
        <v>318</v>
      </c>
      <c r="F64" s="48"/>
      <c r="G64" s="90">
        <v>55</v>
      </c>
      <c r="H64" s="133">
        <v>54.81</v>
      </c>
      <c r="I64" s="90">
        <v>3</v>
      </c>
      <c r="J64" s="90">
        <v>4</v>
      </c>
      <c r="K64" s="90">
        <v>4</v>
      </c>
      <c r="L64" s="90">
        <v>4</v>
      </c>
      <c r="M64" s="75"/>
      <c r="N64" s="75"/>
    </row>
    <row r="65" spans="3:15" ht="26.4" x14ac:dyDescent="0.25">
      <c r="C65" s="94" t="s">
        <v>560</v>
      </c>
      <c r="D65" s="96" t="s">
        <v>562</v>
      </c>
      <c r="E65" s="117" t="s">
        <v>318</v>
      </c>
      <c r="F65" s="48"/>
      <c r="G65" s="90">
        <v>3</v>
      </c>
      <c r="H65" s="133">
        <v>3.4</v>
      </c>
      <c r="I65" s="90">
        <v>55</v>
      </c>
      <c r="J65" s="90">
        <v>66</v>
      </c>
      <c r="K65" s="90">
        <v>73</v>
      </c>
      <c r="L65" s="90">
        <v>72</v>
      </c>
      <c r="M65" s="75"/>
      <c r="N65" s="75"/>
    </row>
    <row r="66" spans="3:15" ht="52.8" x14ac:dyDescent="0.25">
      <c r="C66" s="94" t="s">
        <v>143</v>
      </c>
      <c r="D66" s="96" t="s">
        <v>142</v>
      </c>
      <c r="E66" s="117" t="s">
        <v>318</v>
      </c>
      <c r="F66" s="48"/>
      <c r="G66" s="90">
        <v>2</v>
      </c>
      <c r="H66" s="133">
        <v>1.63</v>
      </c>
      <c r="I66" s="90">
        <v>2</v>
      </c>
      <c r="J66" s="90">
        <v>2</v>
      </c>
      <c r="K66" s="90">
        <v>2</v>
      </c>
      <c r="L66" s="90">
        <v>2</v>
      </c>
      <c r="M66" s="75"/>
      <c r="N66" s="75"/>
    </row>
    <row r="67" spans="3:15" ht="26.4" x14ac:dyDescent="0.25">
      <c r="C67" s="91" t="s">
        <v>165</v>
      </c>
      <c r="D67" s="92" t="s">
        <v>164</v>
      </c>
      <c r="E67" s="97"/>
      <c r="F67" s="76"/>
      <c r="G67" s="93">
        <f t="shared" ref="G67:L67" si="29">G68+G71</f>
        <v>6867</v>
      </c>
      <c r="H67" s="147">
        <f t="shared" si="29"/>
        <v>5384.8400000000011</v>
      </c>
      <c r="I67" s="93">
        <f t="shared" si="29"/>
        <v>6868</v>
      </c>
      <c r="J67" s="93">
        <f t="shared" si="29"/>
        <v>5320</v>
      </c>
      <c r="K67" s="93">
        <f t="shared" si="29"/>
        <v>5010</v>
      </c>
      <c r="L67" s="93">
        <f t="shared" si="29"/>
        <v>5240</v>
      </c>
      <c r="M67" s="75"/>
      <c r="N67" s="75"/>
    </row>
    <row r="68" spans="3:15" x14ac:dyDescent="0.25">
      <c r="C68" s="94" t="s">
        <v>167</v>
      </c>
      <c r="D68" s="96" t="s">
        <v>166</v>
      </c>
      <c r="E68" s="108"/>
      <c r="F68" s="48"/>
      <c r="G68" s="90">
        <f>G69</f>
        <v>15</v>
      </c>
      <c r="H68" s="133">
        <f>H69</f>
        <v>15.56</v>
      </c>
      <c r="I68" s="90">
        <f t="shared" ref="I68:L68" si="30">I69</f>
        <v>16</v>
      </c>
      <c r="J68" s="90">
        <f t="shared" si="30"/>
        <v>15</v>
      </c>
      <c r="K68" s="90">
        <f t="shared" si="30"/>
        <v>15</v>
      </c>
      <c r="L68" s="90">
        <f t="shared" si="30"/>
        <v>15</v>
      </c>
      <c r="M68" s="75"/>
      <c r="N68" s="84"/>
    </row>
    <row r="69" spans="3:15" ht="26.4" x14ac:dyDescent="0.25">
      <c r="C69" s="98" t="s">
        <v>169</v>
      </c>
      <c r="D69" s="99" t="s">
        <v>168</v>
      </c>
      <c r="E69" s="85"/>
      <c r="F69" s="48"/>
      <c r="G69" s="90">
        <f>G70</f>
        <v>15</v>
      </c>
      <c r="H69" s="133">
        <f t="shared" ref="H69:L69" si="31">H70</f>
        <v>15.56</v>
      </c>
      <c r="I69" s="90">
        <f t="shared" si="31"/>
        <v>16</v>
      </c>
      <c r="J69" s="90">
        <f t="shared" si="31"/>
        <v>15</v>
      </c>
      <c r="K69" s="90">
        <f t="shared" si="31"/>
        <v>15</v>
      </c>
      <c r="L69" s="90">
        <f t="shared" si="31"/>
        <v>15</v>
      </c>
      <c r="M69" s="75"/>
      <c r="N69" s="75"/>
      <c r="O69" s="36"/>
    </row>
    <row r="70" spans="3:15" ht="39.6" x14ac:dyDescent="0.25">
      <c r="C70" s="94" t="s">
        <v>486</v>
      </c>
      <c r="D70" s="96" t="s">
        <v>488</v>
      </c>
      <c r="E70" s="88" t="s">
        <v>417</v>
      </c>
      <c r="F70" s="48"/>
      <c r="G70" s="90">
        <v>15</v>
      </c>
      <c r="H70" s="133">
        <v>15.56</v>
      </c>
      <c r="I70" s="90">
        <v>16</v>
      </c>
      <c r="J70" s="90">
        <v>15</v>
      </c>
      <c r="K70" s="90">
        <v>15</v>
      </c>
      <c r="L70" s="90">
        <v>15</v>
      </c>
      <c r="M70" s="75"/>
      <c r="N70" s="75"/>
    </row>
    <row r="71" spans="3:15" x14ac:dyDescent="0.25">
      <c r="C71" s="94" t="s">
        <v>173</v>
      </c>
      <c r="D71" s="96" t="s">
        <v>172</v>
      </c>
      <c r="E71" s="108"/>
      <c r="F71" s="48"/>
      <c r="G71" s="90">
        <f>G72</f>
        <v>6852</v>
      </c>
      <c r="H71" s="133">
        <f t="shared" ref="H71:L71" si="32">H72</f>
        <v>5369.2800000000007</v>
      </c>
      <c r="I71" s="90">
        <f t="shared" si="32"/>
        <v>6852</v>
      </c>
      <c r="J71" s="90">
        <f t="shared" si="32"/>
        <v>5305</v>
      </c>
      <c r="K71" s="90">
        <f t="shared" si="32"/>
        <v>4995</v>
      </c>
      <c r="L71" s="90">
        <f t="shared" si="32"/>
        <v>5225</v>
      </c>
      <c r="M71" s="75"/>
      <c r="N71" s="75"/>
    </row>
    <row r="72" spans="3:15" ht="26.4" x14ac:dyDescent="0.25">
      <c r="C72" s="98" t="s">
        <v>175</v>
      </c>
      <c r="D72" s="99" t="s">
        <v>174</v>
      </c>
      <c r="E72" s="108"/>
      <c r="F72" s="48"/>
      <c r="G72" s="90">
        <f t="shared" ref="G72:L72" si="33">G74+G73</f>
        <v>6852</v>
      </c>
      <c r="H72" s="133">
        <f t="shared" si="33"/>
        <v>5369.2800000000007</v>
      </c>
      <c r="I72" s="90">
        <f t="shared" si="33"/>
        <v>6852</v>
      </c>
      <c r="J72" s="90">
        <f t="shared" si="33"/>
        <v>5305</v>
      </c>
      <c r="K72" s="90">
        <f t="shared" si="33"/>
        <v>4995</v>
      </c>
      <c r="L72" s="90">
        <f t="shared" si="33"/>
        <v>5225</v>
      </c>
      <c r="M72" s="75"/>
      <c r="N72" s="75"/>
    </row>
    <row r="73" spans="3:15" ht="26.4" x14ac:dyDescent="0.25">
      <c r="C73" s="94" t="s">
        <v>487</v>
      </c>
      <c r="D73" s="96" t="s">
        <v>489</v>
      </c>
      <c r="E73" s="88" t="s">
        <v>564</v>
      </c>
      <c r="F73" s="48"/>
      <c r="G73" s="90">
        <v>4622</v>
      </c>
      <c r="H73" s="133">
        <v>3110</v>
      </c>
      <c r="I73" s="90">
        <v>4622</v>
      </c>
      <c r="J73" s="90">
        <v>5305</v>
      </c>
      <c r="K73" s="90">
        <v>4995</v>
      </c>
      <c r="L73" s="90">
        <v>5225</v>
      </c>
      <c r="M73" s="75"/>
      <c r="N73" s="75"/>
    </row>
    <row r="74" spans="3:15" ht="43.8" customHeight="1" x14ac:dyDescent="0.25">
      <c r="C74" s="94" t="s">
        <v>563</v>
      </c>
      <c r="D74" s="96" t="s">
        <v>489</v>
      </c>
      <c r="E74" s="88" t="s">
        <v>496</v>
      </c>
      <c r="F74" s="48"/>
      <c r="G74" s="90">
        <v>2230</v>
      </c>
      <c r="H74" s="133">
        <v>2259.2800000000002</v>
      </c>
      <c r="I74" s="90">
        <v>2230</v>
      </c>
      <c r="J74" s="90">
        <v>0</v>
      </c>
      <c r="K74" s="90">
        <v>0</v>
      </c>
      <c r="L74" s="90">
        <v>0</v>
      </c>
      <c r="M74" s="119"/>
      <c r="N74" s="75"/>
    </row>
    <row r="75" spans="3:15" ht="30" customHeight="1" x14ac:dyDescent="0.25">
      <c r="C75" s="91" t="s">
        <v>179</v>
      </c>
      <c r="D75" s="92" t="s">
        <v>178</v>
      </c>
      <c r="E75" s="97"/>
      <c r="F75" s="76"/>
      <c r="G75" s="93">
        <f t="shared" ref="G75:I75" si="34">G76+G78</f>
        <v>10484</v>
      </c>
      <c r="H75" s="147">
        <f t="shared" si="34"/>
        <v>8798.2000000000007</v>
      </c>
      <c r="I75" s="93">
        <f t="shared" si="34"/>
        <v>10484</v>
      </c>
      <c r="J75" s="93">
        <f>J76+J78</f>
        <v>8890</v>
      </c>
      <c r="K75" s="93">
        <f t="shared" ref="K75:L75" si="35">K76+K78</f>
        <v>8590</v>
      </c>
      <c r="L75" s="93">
        <f t="shared" si="35"/>
        <v>8090</v>
      </c>
      <c r="M75" s="75"/>
      <c r="N75" s="75"/>
    </row>
    <row r="76" spans="3:15" ht="75.75" customHeight="1" x14ac:dyDescent="0.25">
      <c r="C76" s="94" t="s">
        <v>181</v>
      </c>
      <c r="D76" s="95" t="s">
        <v>180</v>
      </c>
      <c r="E76" s="108"/>
      <c r="F76" s="48"/>
      <c r="G76" s="90">
        <f>G77</f>
        <v>10000</v>
      </c>
      <c r="H76" s="133">
        <f t="shared" ref="H76:L76" si="36">H77</f>
        <v>8430</v>
      </c>
      <c r="I76" s="90">
        <f t="shared" si="36"/>
        <v>10000</v>
      </c>
      <c r="J76" s="90">
        <f t="shared" si="36"/>
        <v>8500</v>
      </c>
      <c r="K76" s="90">
        <f t="shared" si="36"/>
        <v>8200</v>
      </c>
      <c r="L76" s="90">
        <f t="shared" si="36"/>
        <v>7700</v>
      </c>
      <c r="M76" s="75"/>
      <c r="N76" s="75"/>
    </row>
    <row r="77" spans="3:15" ht="103.5" customHeight="1" x14ac:dyDescent="0.25">
      <c r="C77" s="98" t="s">
        <v>490</v>
      </c>
      <c r="D77" s="95" t="s">
        <v>491</v>
      </c>
      <c r="E77" s="88" t="s">
        <v>417</v>
      </c>
      <c r="F77" s="48"/>
      <c r="G77" s="89">
        <v>10000</v>
      </c>
      <c r="H77" s="133">
        <v>8430</v>
      </c>
      <c r="I77" s="89">
        <v>10000</v>
      </c>
      <c r="J77" s="89">
        <v>8500</v>
      </c>
      <c r="K77" s="89">
        <v>8200</v>
      </c>
      <c r="L77" s="89">
        <v>7700</v>
      </c>
      <c r="M77" s="75"/>
      <c r="N77" s="75"/>
    </row>
    <row r="78" spans="3:15" ht="27" customHeight="1" x14ac:dyDescent="0.25">
      <c r="C78" s="94" t="s">
        <v>185</v>
      </c>
      <c r="D78" s="96" t="s">
        <v>184</v>
      </c>
      <c r="E78" s="108"/>
      <c r="F78" s="48"/>
      <c r="G78" s="90">
        <f>G79</f>
        <v>484</v>
      </c>
      <c r="H78" s="133">
        <f t="shared" ref="H78:L79" si="37">H79</f>
        <v>368.2</v>
      </c>
      <c r="I78" s="90">
        <f t="shared" si="37"/>
        <v>484</v>
      </c>
      <c r="J78" s="90">
        <f t="shared" si="37"/>
        <v>390</v>
      </c>
      <c r="K78" s="90">
        <f t="shared" si="37"/>
        <v>390</v>
      </c>
      <c r="L78" s="90">
        <f t="shared" si="37"/>
        <v>390</v>
      </c>
      <c r="M78" s="75"/>
      <c r="N78" s="75"/>
    </row>
    <row r="79" spans="3:15" ht="41.25" customHeight="1" x14ac:dyDescent="0.25">
      <c r="C79" s="98" t="s">
        <v>492</v>
      </c>
      <c r="D79" s="99" t="s">
        <v>494</v>
      </c>
      <c r="E79" s="108"/>
      <c r="F79" s="48"/>
      <c r="G79" s="103">
        <f>G80</f>
        <v>484</v>
      </c>
      <c r="H79" s="136">
        <v>368.2</v>
      </c>
      <c r="I79" s="103">
        <f t="shared" si="37"/>
        <v>484</v>
      </c>
      <c r="J79" s="103">
        <f t="shared" si="37"/>
        <v>390</v>
      </c>
      <c r="K79" s="103">
        <f t="shared" si="37"/>
        <v>390</v>
      </c>
      <c r="L79" s="103">
        <f t="shared" si="37"/>
        <v>390</v>
      </c>
      <c r="M79" s="75"/>
      <c r="N79" s="75"/>
    </row>
    <row r="80" spans="3:15" ht="52.8" x14ac:dyDescent="0.25">
      <c r="C80" s="94" t="s">
        <v>493</v>
      </c>
      <c r="D80" s="95" t="s">
        <v>495</v>
      </c>
      <c r="E80" s="88" t="s">
        <v>417</v>
      </c>
      <c r="F80" s="48"/>
      <c r="G80" s="90">
        <v>484</v>
      </c>
      <c r="H80" s="133">
        <v>376.3</v>
      </c>
      <c r="I80" s="90">
        <v>484</v>
      </c>
      <c r="J80" s="90">
        <v>390</v>
      </c>
      <c r="K80" s="90">
        <v>390</v>
      </c>
      <c r="L80" s="90">
        <v>390</v>
      </c>
      <c r="M80" s="75"/>
      <c r="N80" s="75"/>
    </row>
    <row r="81" spans="3:14" x14ac:dyDescent="0.25">
      <c r="C81" s="91" t="s">
        <v>191</v>
      </c>
      <c r="D81" s="92" t="s">
        <v>190</v>
      </c>
      <c r="E81" s="97"/>
      <c r="F81" s="76"/>
      <c r="G81" s="93">
        <f>G82+G85+G91+G98+G101+G103+G109+G111+G115+G117+G89+G107</f>
        <v>4630</v>
      </c>
      <c r="H81" s="147">
        <f>H82+H85+H91+H98+H101+H103+H109+H111+H115+H117+H89+H107+H105</f>
        <v>2915.06</v>
      </c>
      <c r="I81" s="93">
        <f>I82+I85+I91+I98+I101+I103+I109+I111+I115+I117+I89+I107</f>
        <v>4630</v>
      </c>
      <c r="J81" s="93">
        <f>J82+J85+J91+J98+J101+J103+J109+J111+J115+J117+J89+J107</f>
        <v>0</v>
      </c>
      <c r="K81" s="93">
        <f>K82+K85+K91+K98+K101+K103+K109+K111+K115+K117+K89+K107</f>
        <v>0</v>
      </c>
      <c r="L81" s="93">
        <f>L82+L85+L91+L98+L101+L103+L109+L111+L115+L117+L89+L107</f>
        <v>0</v>
      </c>
      <c r="M81" s="75"/>
      <c r="N81" s="75"/>
    </row>
    <row r="82" spans="3:14" ht="26.4" x14ac:dyDescent="0.25">
      <c r="C82" s="134" t="s">
        <v>196</v>
      </c>
      <c r="D82" s="135" t="s">
        <v>195</v>
      </c>
      <c r="E82" s="107"/>
      <c r="F82" s="132"/>
      <c r="G82" s="136">
        <f>G83+G84</f>
        <v>14</v>
      </c>
      <c r="H82" s="136">
        <f t="shared" ref="H82:L82" si="38">H83+H84</f>
        <v>8.2099999999999991</v>
      </c>
      <c r="I82" s="136">
        <f t="shared" si="38"/>
        <v>14</v>
      </c>
      <c r="J82" s="136">
        <f t="shared" si="38"/>
        <v>0</v>
      </c>
      <c r="K82" s="136">
        <f t="shared" si="38"/>
        <v>0</v>
      </c>
      <c r="L82" s="136">
        <f t="shared" si="38"/>
        <v>0</v>
      </c>
      <c r="M82" s="75"/>
      <c r="N82" s="75"/>
    </row>
    <row r="83" spans="3:14" ht="79.2" x14ac:dyDescent="0.25">
      <c r="C83" s="130" t="s">
        <v>421</v>
      </c>
      <c r="D83" s="131" t="s">
        <v>419</v>
      </c>
      <c r="E83" s="107" t="s">
        <v>284</v>
      </c>
      <c r="F83" s="132"/>
      <c r="G83" s="133">
        <v>3</v>
      </c>
      <c r="H83" s="133">
        <v>0.1</v>
      </c>
      <c r="I83" s="133">
        <v>3</v>
      </c>
      <c r="J83" s="133">
        <v>0</v>
      </c>
      <c r="K83" s="133">
        <v>0</v>
      </c>
      <c r="L83" s="133">
        <v>0</v>
      </c>
      <c r="M83" s="111"/>
      <c r="N83" s="75"/>
    </row>
    <row r="84" spans="3:14" ht="66" x14ac:dyDescent="0.25">
      <c r="C84" s="130" t="s">
        <v>420</v>
      </c>
      <c r="D84" s="131" t="s">
        <v>422</v>
      </c>
      <c r="E84" s="107" t="s">
        <v>284</v>
      </c>
      <c r="F84" s="132"/>
      <c r="G84" s="133">
        <v>11</v>
      </c>
      <c r="H84" s="133">
        <v>8.11</v>
      </c>
      <c r="I84" s="133">
        <v>11</v>
      </c>
      <c r="J84" s="133">
        <v>0</v>
      </c>
      <c r="K84" s="133">
        <v>0</v>
      </c>
      <c r="L84" s="133">
        <v>0</v>
      </c>
      <c r="M84" s="111"/>
      <c r="N84" s="75"/>
    </row>
    <row r="85" spans="3:14" ht="62.25" customHeight="1" x14ac:dyDescent="0.25">
      <c r="C85" s="134" t="s">
        <v>425</v>
      </c>
      <c r="D85" s="135" t="s">
        <v>426</v>
      </c>
      <c r="E85" s="107"/>
      <c r="F85" s="132"/>
      <c r="G85" s="136">
        <f t="shared" ref="G85:L85" si="39">G86+G88+G87</f>
        <v>206</v>
      </c>
      <c r="H85" s="136">
        <f t="shared" si="39"/>
        <v>157.31</v>
      </c>
      <c r="I85" s="136">
        <f t="shared" si="39"/>
        <v>206</v>
      </c>
      <c r="J85" s="136">
        <f t="shared" si="39"/>
        <v>0</v>
      </c>
      <c r="K85" s="136">
        <f t="shared" si="39"/>
        <v>0</v>
      </c>
      <c r="L85" s="136">
        <f t="shared" si="39"/>
        <v>0</v>
      </c>
      <c r="M85" s="75"/>
      <c r="N85" s="75"/>
    </row>
    <row r="86" spans="3:14" s="77" customFormat="1" ht="64.5" customHeight="1" x14ac:dyDescent="0.25">
      <c r="C86" s="122" t="s">
        <v>428</v>
      </c>
      <c r="D86" s="127" t="s">
        <v>426</v>
      </c>
      <c r="E86" s="123" t="s">
        <v>427</v>
      </c>
      <c r="F86" s="124"/>
      <c r="G86" s="89">
        <v>31</v>
      </c>
      <c r="H86" s="89">
        <v>0.18</v>
      </c>
      <c r="I86" s="89">
        <v>31</v>
      </c>
      <c r="J86" s="89">
        <v>0</v>
      </c>
      <c r="K86" s="89">
        <v>0</v>
      </c>
      <c r="L86" s="89">
        <v>0</v>
      </c>
      <c r="M86" s="129"/>
      <c r="N86" s="129"/>
    </row>
    <row r="87" spans="3:14" ht="65.400000000000006" customHeight="1" x14ac:dyDescent="0.25">
      <c r="C87" s="130" t="s">
        <v>431</v>
      </c>
      <c r="D87" s="131" t="s">
        <v>426</v>
      </c>
      <c r="E87" s="88" t="s">
        <v>429</v>
      </c>
      <c r="F87" s="132"/>
      <c r="G87" s="133">
        <v>47</v>
      </c>
      <c r="H87" s="133">
        <v>152.13</v>
      </c>
      <c r="I87" s="133">
        <v>47</v>
      </c>
      <c r="J87" s="133">
        <v>0</v>
      </c>
      <c r="K87" s="133">
        <v>0</v>
      </c>
      <c r="L87" s="133">
        <v>0</v>
      </c>
      <c r="M87" s="75"/>
      <c r="N87" s="75"/>
    </row>
    <row r="88" spans="3:14" ht="94.8" customHeight="1" x14ac:dyDescent="0.25">
      <c r="C88" s="122" t="s">
        <v>430</v>
      </c>
      <c r="D88" s="127" t="s">
        <v>432</v>
      </c>
      <c r="E88" s="123" t="s">
        <v>427</v>
      </c>
      <c r="F88" s="124"/>
      <c r="G88" s="89">
        <v>128</v>
      </c>
      <c r="H88" s="89">
        <v>5</v>
      </c>
      <c r="I88" s="89">
        <v>128</v>
      </c>
      <c r="J88" s="89">
        <v>0</v>
      </c>
      <c r="K88" s="89">
        <v>0</v>
      </c>
      <c r="L88" s="89">
        <v>0</v>
      </c>
      <c r="M88" s="75"/>
      <c r="N88" s="75"/>
    </row>
    <row r="89" spans="3:14" ht="33" customHeight="1" x14ac:dyDescent="0.25">
      <c r="C89" s="135" t="s">
        <v>528</v>
      </c>
      <c r="D89" s="135" t="s">
        <v>348</v>
      </c>
      <c r="E89" s="135"/>
      <c r="F89" s="135"/>
      <c r="G89" s="136">
        <f>G90</f>
        <v>11.5</v>
      </c>
      <c r="H89" s="136">
        <f>H90</f>
        <v>0</v>
      </c>
      <c r="I89" s="136">
        <f>I90</f>
        <v>11.5</v>
      </c>
      <c r="J89" s="136">
        <f t="shared" ref="J89:L89" si="40">J90</f>
        <v>0</v>
      </c>
      <c r="K89" s="136">
        <f t="shared" si="40"/>
        <v>0</v>
      </c>
      <c r="L89" s="136">
        <f t="shared" si="40"/>
        <v>0</v>
      </c>
      <c r="M89" s="75"/>
      <c r="N89" s="75"/>
    </row>
    <row r="90" spans="3:14" ht="66.599999999999994" customHeight="1" x14ac:dyDescent="0.25">
      <c r="C90" s="130" t="s">
        <v>536</v>
      </c>
      <c r="D90" s="131" t="s">
        <v>527</v>
      </c>
      <c r="E90" s="88" t="s">
        <v>417</v>
      </c>
      <c r="F90" s="132"/>
      <c r="G90" s="133">
        <v>11.5</v>
      </c>
      <c r="H90" s="133">
        <v>0</v>
      </c>
      <c r="I90" s="133">
        <v>11.5</v>
      </c>
      <c r="J90" s="133">
        <v>0</v>
      </c>
      <c r="K90" s="133">
        <v>0</v>
      </c>
      <c r="L90" s="133">
        <v>0</v>
      </c>
      <c r="M90" s="75"/>
      <c r="N90" s="75"/>
    </row>
    <row r="91" spans="3:14" ht="114" customHeight="1" x14ac:dyDescent="0.25">
      <c r="C91" s="134" t="s">
        <v>433</v>
      </c>
      <c r="D91" s="135" t="s">
        <v>352</v>
      </c>
      <c r="E91" s="107"/>
      <c r="F91" s="132"/>
      <c r="G91" s="136">
        <f>G97+G93+G95+G96+G92</f>
        <v>158</v>
      </c>
      <c r="H91" s="136">
        <f>H97+H93+H95+H96+H92+H94</f>
        <v>577.02</v>
      </c>
      <c r="I91" s="136">
        <f>I97+I93+I95+I96+I92</f>
        <v>158</v>
      </c>
      <c r="J91" s="136">
        <f>J97+J93+J95+J96+J92</f>
        <v>0</v>
      </c>
      <c r="K91" s="136">
        <f>K97+K93+K95+K96+K92</f>
        <v>0</v>
      </c>
      <c r="L91" s="136">
        <f>L97+L93+L95+L96+L92</f>
        <v>0</v>
      </c>
      <c r="M91" s="75"/>
      <c r="N91" s="75"/>
    </row>
    <row r="92" spans="3:14" ht="33.6" customHeight="1" x14ac:dyDescent="0.25">
      <c r="C92" s="130" t="s">
        <v>572</v>
      </c>
      <c r="D92" s="131" t="s">
        <v>573</v>
      </c>
      <c r="E92" s="88" t="s">
        <v>439</v>
      </c>
      <c r="F92" s="132"/>
      <c r="G92" s="136">
        <v>0</v>
      </c>
      <c r="H92" s="136">
        <v>4.12</v>
      </c>
      <c r="I92" s="136">
        <v>0</v>
      </c>
      <c r="J92" s="136">
        <v>0</v>
      </c>
      <c r="K92" s="136">
        <v>0</v>
      </c>
      <c r="L92" s="136">
        <v>0</v>
      </c>
      <c r="M92" s="75"/>
      <c r="N92" s="75"/>
    </row>
    <row r="93" spans="3:14" ht="48.75" customHeight="1" x14ac:dyDescent="0.25">
      <c r="C93" s="122" t="s">
        <v>436</v>
      </c>
      <c r="D93" s="127" t="s">
        <v>434</v>
      </c>
      <c r="E93" s="123" t="s">
        <v>435</v>
      </c>
      <c r="F93" s="124"/>
      <c r="G93" s="89">
        <v>100</v>
      </c>
      <c r="H93" s="89">
        <v>354.25</v>
      </c>
      <c r="I93" s="89">
        <v>100</v>
      </c>
      <c r="J93" s="89">
        <v>0</v>
      </c>
      <c r="K93" s="89">
        <v>0</v>
      </c>
      <c r="L93" s="89">
        <v>0</v>
      </c>
      <c r="M93" s="75"/>
      <c r="N93" s="75"/>
    </row>
    <row r="94" spans="3:14" ht="48.75" customHeight="1" x14ac:dyDescent="0.25">
      <c r="C94" s="122" t="s">
        <v>565</v>
      </c>
      <c r="D94" s="127" t="s">
        <v>437</v>
      </c>
      <c r="E94" s="127" t="s">
        <v>566</v>
      </c>
      <c r="F94" s="124"/>
      <c r="G94" s="89">
        <v>0</v>
      </c>
      <c r="H94" s="89">
        <v>216</v>
      </c>
      <c r="I94" s="89">
        <v>0</v>
      </c>
      <c r="J94" s="89">
        <v>0</v>
      </c>
      <c r="K94" s="89">
        <v>0</v>
      </c>
      <c r="L94" s="89">
        <v>0</v>
      </c>
      <c r="M94" s="75"/>
      <c r="N94" s="75"/>
    </row>
    <row r="95" spans="3:14" ht="39" customHeight="1" x14ac:dyDescent="0.25">
      <c r="C95" s="130" t="s">
        <v>531</v>
      </c>
      <c r="D95" s="131" t="s">
        <v>437</v>
      </c>
      <c r="E95" s="88" t="s">
        <v>439</v>
      </c>
      <c r="F95" s="132"/>
      <c r="G95" s="133">
        <v>3</v>
      </c>
      <c r="H95" s="133">
        <v>1</v>
      </c>
      <c r="I95" s="133">
        <v>3</v>
      </c>
      <c r="J95" s="133">
        <v>0</v>
      </c>
      <c r="K95" s="133">
        <v>0</v>
      </c>
      <c r="L95" s="133">
        <v>0</v>
      </c>
      <c r="M95" s="75"/>
      <c r="N95" s="75"/>
    </row>
    <row r="96" spans="3:14" ht="39" customHeight="1" x14ac:dyDescent="0.25">
      <c r="C96" s="130" t="s">
        <v>532</v>
      </c>
      <c r="D96" s="131" t="s">
        <v>438</v>
      </c>
      <c r="E96" s="88" t="s">
        <v>439</v>
      </c>
      <c r="F96" s="132"/>
      <c r="G96" s="133">
        <v>50</v>
      </c>
      <c r="H96" s="133">
        <v>1.65</v>
      </c>
      <c r="I96" s="133">
        <v>50</v>
      </c>
      <c r="J96" s="133">
        <v>0</v>
      </c>
      <c r="K96" s="133">
        <v>0</v>
      </c>
      <c r="L96" s="133">
        <v>0</v>
      </c>
      <c r="M96" s="75"/>
      <c r="N96" s="75"/>
    </row>
    <row r="97" spans="1:14" ht="66" x14ac:dyDescent="0.25">
      <c r="C97" s="130" t="s">
        <v>440</v>
      </c>
      <c r="D97" s="137" t="s">
        <v>347</v>
      </c>
      <c r="E97" s="88" t="s">
        <v>441</v>
      </c>
      <c r="F97" s="132"/>
      <c r="G97" s="133">
        <v>5</v>
      </c>
      <c r="H97" s="133">
        <v>0</v>
      </c>
      <c r="I97" s="133">
        <v>5</v>
      </c>
      <c r="J97" s="133">
        <v>0</v>
      </c>
      <c r="K97" s="133">
        <v>0</v>
      </c>
      <c r="L97" s="133">
        <v>0</v>
      </c>
      <c r="M97" s="75"/>
      <c r="N97" s="75"/>
    </row>
    <row r="98" spans="1:14" ht="66" x14ac:dyDescent="0.25">
      <c r="C98" s="134" t="s">
        <v>443</v>
      </c>
      <c r="D98" s="135" t="s">
        <v>442</v>
      </c>
      <c r="E98" s="140"/>
      <c r="F98" s="141"/>
      <c r="G98" s="136">
        <f t="shared" ref="G98:L98" si="41">G99+G100</f>
        <v>250</v>
      </c>
      <c r="H98" s="136">
        <f t="shared" si="41"/>
        <v>112.84</v>
      </c>
      <c r="I98" s="136">
        <f t="shared" ref="I98" si="42">I99+I100</f>
        <v>250</v>
      </c>
      <c r="J98" s="136">
        <f t="shared" si="41"/>
        <v>0</v>
      </c>
      <c r="K98" s="136">
        <f t="shared" si="41"/>
        <v>0</v>
      </c>
      <c r="L98" s="136">
        <f t="shared" si="41"/>
        <v>0</v>
      </c>
      <c r="M98" s="75"/>
      <c r="N98" s="75"/>
    </row>
    <row r="99" spans="1:14" ht="66" x14ac:dyDescent="0.25">
      <c r="C99" s="122" t="s">
        <v>444</v>
      </c>
      <c r="D99" s="126" t="s">
        <v>442</v>
      </c>
      <c r="E99" s="123" t="s">
        <v>427</v>
      </c>
      <c r="F99" s="124"/>
      <c r="G99" s="89">
        <v>240</v>
      </c>
      <c r="H99" s="89">
        <v>100.05</v>
      </c>
      <c r="I99" s="89">
        <v>240</v>
      </c>
      <c r="J99" s="89">
        <v>0</v>
      </c>
      <c r="K99" s="89">
        <v>0</v>
      </c>
      <c r="L99" s="89">
        <v>0</v>
      </c>
      <c r="M99" s="75"/>
      <c r="N99" s="75"/>
    </row>
    <row r="100" spans="1:14" ht="66" x14ac:dyDescent="0.25">
      <c r="C100" s="130" t="s">
        <v>445</v>
      </c>
      <c r="D100" s="137" t="s">
        <v>442</v>
      </c>
      <c r="E100" s="88" t="s">
        <v>429</v>
      </c>
      <c r="F100" s="132"/>
      <c r="G100" s="133">
        <v>10</v>
      </c>
      <c r="H100" s="133">
        <v>12.79</v>
      </c>
      <c r="I100" s="133">
        <v>10</v>
      </c>
      <c r="J100" s="133">
        <v>0</v>
      </c>
      <c r="K100" s="133">
        <v>0</v>
      </c>
      <c r="L100" s="133">
        <v>0</v>
      </c>
      <c r="M100" s="75"/>
      <c r="N100" s="75"/>
    </row>
    <row r="101" spans="1:14" ht="28.5" customHeight="1" x14ac:dyDescent="0.25">
      <c r="C101" s="134" t="s">
        <v>204</v>
      </c>
      <c r="D101" s="135" t="s">
        <v>203</v>
      </c>
      <c r="E101" s="107"/>
      <c r="F101" s="132"/>
      <c r="G101" s="136">
        <f>G102</f>
        <v>15</v>
      </c>
      <c r="H101" s="136">
        <f t="shared" ref="H101:L101" si="43">H102</f>
        <v>11.79</v>
      </c>
      <c r="I101" s="136">
        <f t="shared" si="43"/>
        <v>15</v>
      </c>
      <c r="J101" s="136">
        <f t="shared" si="43"/>
        <v>0</v>
      </c>
      <c r="K101" s="136">
        <f t="shared" si="43"/>
        <v>0</v>
      </c>
      <c r="L101" s="136">
        <f t="shared" si="43"/>
        <v>0</v>
      </c>
      <c r="M101" s="75"/>
      <c r="N101" s="75"/>
    </row>
    <row r="102" spans="1:14" ht="26.4" x14ac:dyDescent="0.25">
      <c r="C102" s="130" t="s">
        <v>448</v>
      </c>
      <c r="D102" s="137" t="s">
        <v>446</v>
      </c>
      <c r="E102" s="88" t="s">
        <v>429</v>
      </c>
      <c r="F102" s="132"/>
      <c r="G102" s="133">
        <v>15</v>
      </c>
      <c r="H102" s="133">
        <v>11.79</v>
      </c>
      <c r="I102" s="133">
        <v>15</v>
      </c>
      <c r="J102" s="133">
        <v>0</v>
      </c>
      <c r="K102" s="133">
        <v>0</v>
      </c>
      <c r="L102" s="133">
        <v>0</v>
      </c>
      <c r="M102" s="75"/>
      <c r="N102" s="75"/>
    </row>
    <row r="103" spans="1:14" ht="63.75" customHeight="1" x14ac:dyDescent="0.25">
      <c r="C103" s="134" t="s">
        <v>447</v>
      </c>
      <c r="D103" s="135" t="s">
        <v>213</v>
      </c>
      <c r="E103" s="140"/>
      <c r="F103" s="141"/>
      <c r="G103" s="136">
        <f t="shared" ref="G103:L103" si="44">G104</f>
        <v>60</v>
      </c>
      <c r="H103" s="136">
        <f t="shared" si="44"/>
        <v>120</v>
      </c>
      <c r="I103" s="136">
        <f t="shared" si="44"/>
        <v>60</v>
      </c>
      <c r="J103" s="136">
        <f t="shared" si="44"/>
        <v>0</v>
      </c>
      <c r="K103" s="136">
        <f t="shared" si="44"/>
        <v>0</v>
      </c>
      <c r="L103" s="136">
        <f t="shared" si="44"/>
        <v>0</v>
      </c>
      <c r="M103" s="75"/>
      <c r="N103" s="75"/>
    </row>
    <row r="104" spans="1:14" ht="66" x14ac:dyDescent="0.25">
      <c r="C104" s="130" t="s">
        <v>449</v>
      </c>
      <c r="D104" s="137" t="s">
        <v>450</v>
      </c>
      <c r="E104" s="88" t="s">
        <v>451</v>
      </c>
      <c r="F104" s="132"/>
      <c r="G104" s="133">
        <v>60</v>
      </c>
      <c r="H104" s="133">
        <v>120</v>
      </c>
      <c r="I104" s="133">
        <v>60</v>
      </c>
      <c r="J104" s="133">
        <v>0</v>
      </c>
      <c r="K104" s="133">
        <v>0</v>
      </c>
      <c r="L104" s="133">
        <v>0</v>
      </c>
      <c r="M104" s="75"/>
      <c r="N104" s="75"/>
    </row>
    <row r="105" spans="1:14" ht="26.4" x14ac:dyDescent="0.25">
      <c r="C105" s="125" t="s">
        <v>567</v>
      </c>
      <c r="D105" s="118" t="s">
        <v>569</v>
      </c>
      <c r="E105" s="118"/>
      <c r="F105" s="118"/>
      <c r="G105" s="103">
        <f t="shared" ref="G105:L107" si="45">G106</f>
        <v>0</v>
      </c>
      <c r="H105" s="103" t="str">
        <f t="shared" si="45"/>
        <v>6,02</v>
      </c>
      <c r="I105" s="103">
        <f t="shared" si="45"/>
        <v>0</v>
      </c>
      <c r="J105" s="103">
        <f t="shared" si="45"/>
        <v>0</v>
      </c>
      <c r="K105" s="103">
        <f t="shared" si="45"/>
        <v>0</v>
      </c>
      <c r="L105" s="103">
        <f t="shared" si="45"/>
        <v>0</v>
      </c>
      <c r="M105" s="75"/>
      <c r="N105" s="75"/>
    </row>
    <row r="106" spans="1:14" ht="79.8" customHeight="1" x14ac:dyDescent="0.25">
      <c r="C106" s="122" t="s">
        <v>568</v>
      </c>
      <c r="D106" s="126" t="s">
        <v>570</v>
      </c>
      <c r="E106" s="123" t="s">
        <v>566</v>
      </c>
      <c r="F106" s="126"/>
      <c r="G106" s="89">
        <v>0</v>
      </c>
      <c r="H106" s="128" t="s">
        <v>571</v>
      </c>
      <c r="I106" s="89">
        <v>0</v>
      </c>
      <c r="J106" s="89">
        <v>0</v>
      </c>
      <c r="K106" s="89">
        <v>0</v>
      </c>
      <c r="L106" s="89">
        <v>0</v>
      </c>
      <c r="M106" s="75"/>
      <c r="N106" s="75"/>
    </row>
    <row r="107" spans="1:14" ht="66" x14ac:dyDescent="0.25">
      <c r="C107" s="134" t="s">
        <v>218</v>
      </c>
      <c r="D107" s="135" t="s">
        <v>217</v>
      </c>
      <c r="E107" s="142"/>
      <c r="F107" s="132"/>
      <c r="G107" s="136">
        <f>G108</f>
        <v>1</v>
      </c>
      <c r="H107" s="136">
        <f t="shared" si="45"/>
        <v>0</v>
      </c>
      <c r="I107" s="136">
        <f>I108</f>
        <v>1</v>
      </c>
      <c r="J107" s="136">
        <f t="shared" si="45"/>
        <v>0</v>
      </c>
      <c r="K107" s="136">
        <f t="shared" si="45"/>
        <v>0</v>
      </c>
      <c r="L107" s="136">
        <f t="shared" si="45"/>
        <v>0</v>
      </c>
      <c r="M107" s="75"/>
      <c r="N107" s="75"/>
    </row>
    <row r="108" spans="1:14" ht="78" customHeight="1" x14ac:dyDescent="0.25">
      <c r="C108" s="130" t="s">
        <v>530</v>
      </c>
      <c r="D108" s="137" t="s">
        <v>529</v>
      </c>
      <c r="E108" s="88" t="s">
        <v>417</v>
      </c>
      <c r="F108" s="132"/>
      <c r="G108" s="133">
        <v>1</v>
      </c>
      <c r="H108" s="133">
        <v>0</v>
      </c>
      <c r="I108" s="133">
        <v>1</v>
      </c>
      <c r="J108" s="133">
        <v>0</v>
      </c>
      <c r="K108" s="133">
        <v>0</v>
      </c>
      <c r="L108" s="133">
        <v>0</v>
      </c>
      <c r="M108" s="75"/>
      <c r="N108" s="75"/>
    </row>
    <row r="109" spans="1:14" ht="39.6" x14ac:dyDescent="0.25">
      <c r="C109" s="134" t="s">
        <v>452</v>
      </c>
      <c r="D109" s="135" t="s">
        <v>454</v>
      </c>
      <c r="E109" s="139"/>
      <c r="F109" s="132"/>
      <c r="G109" s="136">
        <f t="shared" ref="G109:L109" si="46">G110</f>
        <v>40</v>
      </c>
      <c r="H109" s="136">
        <f t="shared" si="46"/>
        <v>57.84</v>
      </c>
      <c r="I109" s="136">
        <f t="shared" si="46"/>
        <v>40</v>
      </c>
      <c r="J109" s="136">
        <f t="shared" si="46"/>
        <v>0</v>
      </c>
      <c r="K109" s="136">
        <f t="shared" si="46"/>
        <v>0</v>
      </c>
      <c r="L109" s="136">
        <f t="shared" si="46"/>
        <v>0</v>
      </c>
      <c r="M109" s="75"/>
      <c r="N109" s="75"/>
    </row>
    <row r="110" spans="1:14" ht="76.5" customHeight="1" x14ac:dyDescent="0.25">
      <c r="C110" s="130" t="s">
        <v>453</v>
      </c>
      <c r="D110" s="137" t="s">
        <v>455</v>
      </c>
      <c r="E110" s="88" t="s">
        <v>456</v>
      </c>
      <c r="F110" s="132"/>
      <c r="G110" s="133">
        <v>40</v>
      </c>
      <c r="H110" s="133">
        <v>57.84</v>
      </c>
      <c r="I110" s="133">
        <v>40</v>
      </c>
      <c r="J110" s="133">
        <v>0</v>
      </c>
      <c r="K110" s="133">
        <v>0</v>
      </c>
      <c r="L110" s="133">
        <v>0</v>
      </c>
      <c r="M110" s="75"/>
      <c r="N110" s="75"/>
    </row>
    <row r="111" spans="1:14" ht="79.2" x14ac:dyDescent="0.25">
      <c r="C111" s="134" t="s">
        <v>423</v>
      </c>
      <c r="D111" s="135" t="s">
        <v>424</v>
      </c>
      <c r="E111" s="88"/>
      <c r="F111" s="132"/>
      <c r="G111" s="136">
        <f>G112+G114</f>
        <v>329</v>
      </c>
      <c r="H111" s="136">
        <f>H112+H114+H113</f>
        <v>225.64000000000001</v>
      </c>
      <c r="I111" s="136">
        <f t="shared" ref="I111:L111" si="47">I112+I114</f>
        <v>329</v>
      </c>
      <c r="J111" s="136">
        <f t="shared" si="47"/>
        <v>0</v>
      </c>
      <c r="K111" s="136">
        <f t="shared" si="47"/>
        <v>0</v>
      </c>
      <c r="L111" s="136">
        <f t="shared" si="47"/>
        <v>0</v>
      </c>
      <c r="M111" s="75"/>
      <c r="N111" s="75"/>
    </row>
    <row r="112" spans="1:14" ht="79.2" x14ac:dyDescent="0.25">
      <c r="A112" s="1" t="s">
        <v>464</v>
      </c>
      <c r="C112" s="130" t="s">
        <v>468</v>
      </c>
      <c r="D112" s="138" t="s">
        <v>424</v>
      </c>
      <c r="E112" s="88" t="s">
        <v>429</v>
      </c>
      <c r="F112" s="132"/>
      <c r="G112" s="133">
        <v>309</v>
      </c>
      <c r="H112" s="133">
        <v>141.11000000000001</v>
      </c>
      <c r="I112" s="133">
        <v>309</v>
      </c>
      <c r="J112" s="133">
        <v>0</v>
      </c>
      <c r="K112" s="133">
        <v>0</v>
      </c>
      <c r="L112" s="133">
        <v>0</v>
      </c>
      <c r="M112" s="75"/>
      <c r="N112" s="75"/>
    </row>
    <row r="113" spans="3:14" ht="79.2" x14ac:dyDescent="0.25">
      <c r="C113" s="130" t="s">
        <v>574</v>
      </c>
      <c r="D113" s="138" t="s">
        <v>424</v>
      </c>
      <c r="E113" s="88" t="s">
        <v>451</v>
      </c>
      <c r="F113" s="132"/>
      <c r="G113" s="133">
        <v>0</v>
      </c>
      <c r="H113" s="133">
        <v>39.229999999999997</v>
      </c>
      <c r="I113" s="133">
        <v>0</v>
      </c>
      <c r="J113" s="133">
        <v>0</v>
      </c>
      <c r="K113" s="133">
        <v>0</v>
      </c>
      <c r="L113" s="133">
        <v>0</v>
      </c>
      <c r="M113" s="75"/>
      <c r="N113" s="75"/>
    </row>
    <row r="114" spans="3:14" ht="79.2" x14ac:dyDescent="0.25">
      <c r="C114" s="130" t="s">
        <v>535</v>
      </c>
      <c r="D114" s="138" t="s">
        <v>424</v>
      </c>
      <c r="E114" s="88" t="s">
        <v>469</v>
      </c>
      <c r="F114" s="132"/>
      <c r="G114" s="133">
        <v>20</v>
      </c>
      <c r="H114" s="133">
        <v>45.3</v>
      </c>
      <c r="I114" s="133">
        <v>20</v>
      </c>
      <c r="J114" s="133">
        <v>0</v>
      </c>
      <c r="K114" s="133">
        <v>0</v>
      </c>
      <c r="L114" s="133">
        <v>0</v>
      </c>
      <c r="M114" s="75"/>
      <c r="N114" s="75"/>
    </row>
    <row r="115" spans="3:14" ht="39.6" x14ac:dyDescent="0.25">
      <c r="C115" s="134" t="s">
        <v>457</v>
      </c>
      <c r="D115" s="135" t="s">
        <v>458</v>
      </c>
      <c r="E115" s="107"/>
      <c r="F115" s="132"/>
      <c r="G115" s="136">
        <f>G116</f>
        <v>400</v>
      </c>
      <c r="H115" s="136">
        <f t="shared" ref="H115:L115" si="48">H116</f>
        <v>40.01</v>
      </c>
      <c r="I115" s="136">
        <f>I116</f>
        <v>400</v>
      </c>
      <c r="J115" s="136">
        <f t="shared" si="48"/>
        <v>0</v>
      </c>
      <c r="K115" s="136">
        <f t="shared" si="48"/>
        <v>0</v>
      </c>
      <c r="L115" s="136">
        <f t="shared" si="48"/>
        <v>0</v>
      </c>
      <c r="M115" s="75"/>
      <c r="N115" s="75"/>
    </row>
    <row r="116" spans="3:14" ht="75.75" customHeight="1" x14ac:dyDescent="0.25">
      <c r="C116" s="130" t="s">
        <v>460</v>
      </c>
      <c r="D116" s="138" t="s">
        <v>459</v>
      </c>
      <c r="E116" s="88" t="s">
        <v>456</v>
      </c>
      <c r="F116" s="132"/>
      <c r="G116" s="133">
        <v>400</v>
      </c>
      <c r="H116" s="133">
        <v>40.01</v>
      </c>
      <c r="I116" s="133">
        <v>400</v>
      </c>
      <c r="J116" s="133">
        <v>0</v>
      </c>
      <c r="K116" s="133">
        <v>0</v>
      </c>
      <c r="L116" s="133">
        <v>0</v>
      </c>
      <c r="M116" s="75"/>
      <c r="N116" s="75"/>
    </row>
    <row r="117" spans="3:14" ht="26.4" x14ac:dyDescent="0.25">
      <c r="C117" s="134" t="s">
        <v>221</v>
      </c>
      <c r="D117" s="135" t="s">
        <v>220</v>
      </c>
      <c r="E117" s="107"/>
      <c r="F117" s="132"/>
      <c r="G117" s="136">
        <f t="shared" ref="G117:L117" si="49">G118</f>
        <v>3145.5</v>
      </c>
      <c r="H117" s="136">
        <f t="shared" si="49"/>
        <v>1598.38</v>
      </c>
      <c r="I117" s="136">
        <f t="shared" si="49"/>
        <v>3145.5</v>
      </c>
      <c r="J117" s="136">
        <f t="shared" si="49"/>
        <v>0</v>
      </c>
      <c r="K117" s="136">
        <f t="shared" si="49"/>
        <v>0</v>
      </c>
      <c r="L117" s="136">
        <f t="shared" si="49"/>
        <v>0</v>
      </c>
      <c r="M117" s="75"/>
      <c r="N117" s="75"/>
    </row>
    <row r="118" spans="3:14" ht="409.5" customHeight="1" x14ac:dyDescent="0.25">
      <c r="C118" s="130" t="s">
        <v>461</v>
      </c>
      <c r="D118" s="138" t="s">
        <v>462</v>
      </c>
      <c r="E118" s="88" t="s">
        <v>463</v>
      </c>
      <c r="F118" s="132"/>
      <c r="G118" s="133">
        <v>3145.5</v>
      </c>
      <c r="H118" s="133">
        <v>1598.38</v>
      </c>
      <c r="I118" s="133">
        <v>3145.5</v>
      </c>
      <c r="J118" s="133">
        <v>0</v>
      </c>
      <c r="K118" s="133">
        <v>0</v>
      </c>
      <c r="L118" s="133">
        <v>0</v>
      </c>
      <c r="M118" s="75"/>
      <c r="N118" s="75"/>
    </row>
    <row r="119" spans="3:14" ht="24" customHeight="1" x14ac:dyDescent="0.25">
      <c r="C119" s="91" t="s">
        <v>225</v>
      </c>
      <c r="D119" s="92" t="s">
        <v>224</v>
      </c>
      <c r="E119" s="108"/>
      <c r="F119" s="48"/>
      <c r="G119" s="93">
        <f>G120+G122</f>
        <v>1550</v>
      </c>
      <c r="H119" s="147">
        <f>H120+H122</f>
        <v>1325.42</v>
      </c>
      <c r="I119" s="93">
        <f t="shared" ref="I119:L119" si="50">I120+I122</f>
        <v>1550</v>
      </c>
      <c r="J119" s="93">
        <f t="shared" si="50"/>
        <v>1440</v>
      </c>
      <c r="K119" s="93">
        <f t="shared" si="50"/>
        <v>1400</v>
      </c>
      <c r="L119" s="93">
        <f t="shared" si="50"/>
        <v>1400</v>
      </c>
      <c r="M119" s="75"/>
      <c r="N119" s="75"/>
    </row>
    <row r="120" spans="3:14" ht="24" customHeight="1" x14ac:dyDescent="0.25">
      <c r="C120" s="91" t="s">
        <v>268</v>
      </c>
      <c r="D120" s="99" t="s">
        <v>267</v>
      </c>
      <c r="E120" s="108"/>
      <c r="F120" s="48"/>
      <c r="G120" s="102">
        <f>G121</f>
        <v>0</v>
      </c>
      <c r="H120" s="136">
        <f>H121</f>
        <v>1</v>
      </c>
      <c r="I120" s="102">
        <f t="shared" ref="I120:L120" si="51">I121</f>
        <v>0</v>
      </c>
      <c r="J120" s="102">
        <f t="shared" si="51"/>
        <v>0</v>
      </c>
      <c r="K120" s="102">
        <f t="shared" si="51"/>
        <v>0</v>
      </c>
      <c r="L120" s="102">
        <f t="shared" si="51"/>
        <v>0</v>
      </c>
      <c r="M120" s="75"/>
      <c r="N120" s="75"/>
    </row>
    <row r="121" spans="3:14" ht="24" customHeight="1" x14ac:dyDescent="0.25">
      <c r="C121" s="91" t="s">
        <v>467</v>
      </c>
      <c r="D121" s="96" t="s">
        <v>466</v>
      </c>
      <c r="E121" s="108"/>
      <c r="F121" s="48"/>
      <c r="G121" s="90">
        <v>0</v>
      </c>
      <c r="H121" s="133">
        <v>1</v>
      </c>
      <c r="I121" s="90">
        <v>0</v>
      </c>
      <c r="J121" s="90">
        <v>0</v>
      </c>
      <c r="K121" s="90">
        <v>0</v>
      </c>
      <c r="L121" s="90">
        <v>0</v>
      </c>
      <c r="M121" s="75"/>
      <c r="N121" s="75"/>
    </row>
    <row r="122" spans="3:14" x14ac:dyDescent="0.25">
      <c r="C122" s="98" t="s">
        <v>226</v>
      </c>
      <c r="D122" s="99" t="s">
        <v>224</v>
      </c>
      <c r="E122" s="108"/>
      <c r="F122" s="48"/>
      <c r="G122" s="102">
        <f>G123+G124</f>
        <v>1550</v>
      </c>
      <c r="H122" s="136">
        <f>H123+H124</f>
        <v>1324.42</v>
      </c>
      <c r="I122" s="102">
        <f t="shared" ref="I122:L122" si="52">I123+I124</f>
        <v>1550</v>
      </c>
      <c r="J122" s="102">
        <f t="shared" si="52"/>
        <v>1440</v>
      </c>
      <c r="K122" s="102">
        <f t="shared" si="52"/>
        <v>1400</v>
      </c>
      <c r="L122" s="102">
        <f t="shared" si="52"/>
        <v>1400</v>
      </c>
      <c r="M122" s="75"/>
      <c r="N122" s="75"/>
    </row>
    <row r="123" spans="3:14" ht="39.6" x14ac:dyDescent="0.25">
      <c r="C123" s="94" t="s">
        <v>539</v>
      </c>
      <c r="D123" s="96" t="s">
        <v>465</v>
      </c>
      <c r="E123" s="85" t="s">
        <v>464</v>
      </c>
      <c r="F123" s="48"/>
      <c r="G123" s="90">
        <v>1550</v>
      </c>
      <c r="H123" s="133">
        <v>1313.42</v>
      </c>
      <c r="I123" s="90">
        <v>1550</v>
      </c>
      <c r="J123" s="90">
        <v>1440</v>
      </c>
      <c r="K123" s="90">
        <v>1400</v>
      </c>
      <c r="L123" s="90">
        <v>1400</v>
      </c>
      <c r="M123" s="75"/>
      <c r="N123" s="75"/>
    </row>
    <row r="124" spans="3:14" ht="43.2" customHeight="1" x14ac:dyDescent="0.25">
      <c r="C124" s="94" t="s">
        <v>540</v>
      </c>
      <c r="D124" s="96" t="s">
        <v>465</v>
      </c>
      <c r="E124" s="85" t="s">
        <v>541</v>
      </c>
      <c r="F124" s="48"/>
      <c r="G124" s="90">
        <v>0</v>
      </c>
      <c r="H124" s="133">
        <v>11</v>
      </c>
      <c r="I124" s="90">
        <v>0</v>
      </c>
      <c r="J124" s="90">
        <v>0</v>
      </c>
      <c r="K124" s="90">
        <v>0</v>
      </c>
      <c r="L124" s="90">
        <v>0</v>
      </c>
      <c r="M124" s="75"/>
      <c r="N124" s="75"/>
    </row>
    <row r="125" spans="3:14" x14ac:dyDescent="0.25">
      <c r="C125" s="76" t="s">
        <v>384</v>
      </c>
      <c r="D125" s="79" t="s">
        <v>379</v>
      </c>
      <c r="E125" s="48"/>
      <c r="F125" s="48"/>
      <c r="G125" s="93">
        <f t="shared" ref="G125:L125" si="53">G127+G130+G137+G143+G146+G148</f>
        <v>1485210.1700000002</v>
      </c>
      <c r="H125" s="147">
        <f t="shared" si="53"/>
        <v>1137019.0000000002</v>
      </c>
      <c r="I125" s="93">
        <f t="shared" si="53"/>
        <v>1475601.11</v>
      </c>
      <c r="J125" s="93">
        <f t="shared" si="53"/>
        <v>1546454.5</v>
      </c>
      <c r="K125" s="93">
        <f t="shared" si="53"/>
        <v>1177359.2999999998</v>
      </c>
      <c r="L125" s="93">
        <f t="shared" si="53"/>
        <v>1213616.6000000001</v>
      </c>
      <c r="M125" s="75"/>
      <c r="N125" s="75"/>
    </row>
    <row r="126" spans="3:14" ht="39.6" x14ac:dyDescent="0.25">
      <c r="C126" s="76" t="s">
        <v>385</v>
      </c>
      <c r="D126" s="79" t="s">
        <v>380</v>
      </c>
      <c r="E126" s="79"/>
      <c r="F126" s="76"/>
      <c r="G126" s="93">
        <f t="shared" ref="G126:L126" si="54">G127+G130+G137+G143</f>
        <v>1485191.57</v>
      </c>
      <c r="H126" s="147">
        <f t="shared" si="54"/>
        <v>1137564.3600000001</v>
      </c>
      <c r="I126" s="93">
        <f t="shared" si="54"/>
        <v>1475582.51</v>
      </c>
      <c r="J126" s="93">
        <f t="shared" si="54"/>
        <v>1546454.5</v>
      </c>
      <c r="K126" s="93">
        <f t="shared" si="54"/>
        <v>1177359.2999999998</v>
      </c>
      <c r="L126" s="93">
        <f t="shared" si="54"/>
        <v>1213616.6000000001</v>
      </c>
      <c r="M126" s="75"/>
      <c r="N126" s="75"/>
    </row>
    <row r="127" spans="3:14" ht="26.4" x14ac:dyDescent="0.25">
      <c r="C127" s="76" t="s">
        <v>497</v>
      </c>
      <c r="D127" s="79" t="s">
        <v>381</v>
      </c>
      <c r="E127" s="79"/>
      <c r="F127" s="76"/>
      <c r="G127" s="93">
        <f>G128+G129</f>
        <v>620944.30000000005</v>
      </c>
      <c r="H127" s="147">
        <f t="shared" ref="H127:L127" si="55">H128+H129</f>
        <v>503740</v>
      </c>
      <c r="I127" s="93">
        <f t="shared" si="55"/>
        <v>620944.30000000005</v>
      </c>
      <c r="J127" s="93">
        <f t="shared" si="55"/>
        <v>619142.89999999991</v>
      </c>
      <c r="K127" s="93">
        <f t="shared" si="55"/>
        <v>286609.59999999998</v>
      </c>
      <c r="L127" s="93">
        <f t="shared" si="55"/>
        <v>289176.8</v>
      </c>
      <c r="M127" s="75"/>
      <c r="N127" s="75"/>
    </row>
    <row r="128" spans="3:14" ht="42" customHeight="1" x14ac:dyDescent="0.25">
      <c r="C128" s="48" t="s">
        <v>498</v>
      </c>
      <c r="D128" s="78" t="s">
        <v>500</v>
      </c>
      <c r="E128" s="85" t="s">
        <v>502</v>
      </c>
      <c r="F128" s="48"/>
      <c r="G128" s="90">
        <v>297024.90000000002</v>
      </c>
      <c r="H128" s="133">
        <v>247420</v>
      </c>
      <c r="I128" s="90">
        <v>297024.90000000002</v>
      </c>
      <c r="J128" s="90">
        <v>315233.8</v>
      </c>
      <c r="K128" s="90">
        <v>286609.59999999998</v>
      </c>
      <c r="L128" s="90">
        <v>289176.8</v>
      </c>
      <c r="M128" s="75"/>
      <c r="N128" s="75"/>
    </row>
    <row r="129" spans="3:14" ht="42" customHeight="1" x14ac:dyDescent="0.25">
      <c r="C129" s="48" t="s">
        <v>499</v>
      </c>
      <c r="D129" s="78" t="s">
        <v>501</v>
      </c>
      <c r="E129" s="85" t="s">
        <v>502</v>
      </c>
      <c r="F129" s="48"/>
      <c r="G129" s="90">
        <v>323919.40000000002</v>
      </c>
      <c r="H129" s="133">
        <v>256320</v>
      </c>
      <c r="I129" s="90">
        <v>323919.40000000002</v>
      </c>
      <c r="J129" s="90">
        <v>303909.09999999998</v>
      </c>
      <c r="K129" s="90">
        <v>0</v>
      </c>
      <c r="L129" s="90">
        <v>0</v>
      </c>
      <c r="M129" s="75"/>
      <c r="N129" s="75"/>
    </row>
    <row r="130" spans="3:14" ht="39.6" x14ac:dyDescent="0.25">
      <c r="C130" s="76" t="s">
        <v>383</v>
      </c>
      <c r="D130" s="79" t="s">
        <v>382</v>
      </c>
      <c r="E130" s="79"/>
      <c r="F130" s="76"/>
      <c r="G130" s="93">
        <f t="shared" ref="G130:L130" si="56">SUM(G131:G136)</f>
        <v>232250.86000000002</v>
      </c>
      <c r="H130" s="147">
        <f t="shared" si="56"/>
        <v>153242.87</v>
      </c>
      <c r="I130" s="93">
        <f t="shared" si="56"/>
        <v>223053.74</v>
      </c>
      <c r="J130" s="93">
        <f t="shared" si="56"/>
        <v>309067.80000000005</v>
      </c>
      <c r="K130" s="93">
        <f t="shared" si="56"/>
        <v>256084.8</v>
      </c>
      <c r="L130" s="93">
        <f t="shared" si="56"/>
        <v>264641.7</v>
      </c>
      <c r="M130" s="75"/>
      <c r="N130" s="75"/>
    </row>
    <row r="131" spans="3:14" ht="38.4" customHeight="1" x14ac:dyDescent="0.25">
      <c r="C131" s="48" t="s">
        <v>575</v>
      </c>
      <c r="D131" s="78" t="s">
        <v>577</v>
      </c>
      <c r="E131" s="85" t="s">
        <v>576</v>
      </c>
      <c r="F131" s="48"/>
      <c r="G131" s="90">
        <v>2970.48</v>
      </c>
      <c r="H131" s="133">
        <v>0</v>
      </c>
      <c r="I131" s="90">
        <v>2970.48</v>
      </c>
      <c r="J131" s="90">
        <v>0</v>
      </c>
      <c r="K131" s="90">
        <v>0</v>
      </c>
      <c r="L131" s="90">
        <v>0</v>
      </c>
      <c r="M131" s="75"/>
      <c r="N131" s="75"/>
    </row>
    <row r="132" spans="3:14" ht="45" customHeight="1" x14ac:dyDescent="0.25">
      <c r="C132" s="48" t="s">
        <v>542</v>
      </c>
      <c r="D132" s="78" t="s">
        <v>543</v>
      </c>
      <c r="E132" s="85" t="s">
        <v>511</v>
      </c>
      <c r="F132" s="48"/>
      <c r="G132" s="90">
        <v>153.38</v>
      </c>
      <c r="H132" s="133">
        <v>153.38</v>
      </c>
      <c r="I132" s="90">
        <v>153.38</v>
      </c>
      <c r="J132" s="90">
        <v>0</v>
      </c>
      <c r="K132" s="90">
        <v>0</v>
      </c>
      <c r="L132" s="90">
        <v>0</v>
      </c>
      <c r="M132" s="75"/>
      <c r="N132" s="75"/>
    </row>
    <row r="133" spans="3:14" ht="39.6" x14ac:dyDescent="0.25">
      <c r="C133" s="48" t="s">
        <v>503</v>
      </c>
      <c r="D133" s="78" t="s">
        <v>504</v>
      </c>
      <c r="E133" s="85" t="s">
        <v>511</v>
      </c>
      <c r="F133" s="48"/>
      <c r="G133" s="90">
        <v>144.04</v>
      </c>
      <c r="H133" s="133">
        <v>144.04</v>
      </c>
      <c r="I133" s="90">
        <v>144.04</v>
      </c>
      <c r="J133" s="90">
        <v>0</v>
      </c>
      <c r="K133" s="90">
        <v>0</v>
      </c>
      <c r="L133" s="90">
        <v>0</v>
      </c>
      <c r="M133" s="75"/>
      <c r="N133" s="75"/>
    </row>
    <row r="134" spans="3:14" ht="79.2" x14ac:dyDescent="0.25">
      <c r="C134" s="48" t="s">
        <v>505</v>
      </c>
      <c r="D134" s="78" t="s">
        <v>506</v>
      </c>
      <c r="E134" s="85" t="s">
        <v>464</v>
      </c>
      <c r="F134" s="48"/>
      <c r="G134" s="90">
        <v>7885</v>
      </c>
      <c r="H134" s="133">
        <v>7885</v>
      </c>
      <c r="I134" s="90">
        <v>7885</v>
      </c>
      <c r="J134" s="90">
        <v>0</v>
      </c>
      <c r="K134" s="90">
        <v>0</v>
      </c>
      <c r="L134" s="90">
        <v>0</v>
      </c>
      <c r="M134" s="75"/>
      <c r="N134" s="75"/>
    </row>
    <row r="135" spans="3:14" ht="66" x14ac:dyDescent="0.25">
      <c r="C135" s="48" t="s">
        <v>507</v>
      </c>
      <c r="D135" s="78" t="s">
        <v>508</v>
      </c>
      <c r="E135" s="85" t="s">
        <v>464</v>
      </c>
      <c r="F135" s="48"/>
      <c r="G135" s="90">
        <v>23985.51</v>
      </c>
      <c r="H135" s="133">
        <v>6488.73</v>
      </c>
      <c r="I135" s="90">
        <v>23985.51</v>
      </c>
      <c r="J135" s="90">
        <v>6690.4</v>
      </c>
      <c r="K135" s="90">
        <v>6690.4</v>
      </c>
      <c r="L135" s="90">
        <v>6690.4</v>
      </c>
      <c r="M135" s="75"/>
      <c r="N135" s="75"/>
    </row>
    <row r="136" spans="3:14" ht="188.4" customHeight="1" x14ac:dyDescent="0.25">
      <c r="C136" s="48" t="s">
        <v>509</v>
      </c>
      <c r="D136" s="78" t="s">
        <v>510</v>
      </c>
      <c r="E136" s="85" t="s">
        <v>578</v>
      </c>
      <c r="F136" s="48"/>
      <c r="G136" s="90">
        <v>197112.45</v>
      </c>
      <c r="H136" s="133">
        <v>138571.72</v>
      </c>
      <c r="I136" s="90">
        <v>187915.33</v>
      </c>
      <c r="J136" s="90">
        <v>302377.40000000002</v>
      </c>
      <c r="K136" s="90">
        <v>249394.4</v>
      </c>
      <c r="L136" s="90">
        <v>257951.3</v>
      </c>
      <c r="M136" s="75"/>
      <c r="N136" s="75"/>
    </row>
    <row r="137" spans="3:14" ht="26.4" x14ac:dyDescent="0.25">
      <c r="C137" s="76" t="s">
        <v>386</v>
      </c>
      <c r="D137" s="79" t="s">
        <v>387</v>
      </c>
      <c r="E137" s="79"/>
      <c r="F137" s="26"/>
      <c r="G137" s="93">
        <f t="shared" ref="G137:L137" si="57">SUM(G138:G142)</f>
        <v>595016.41</v>
      </c>
      <c r="H137" s="147">
        <f t="shared" si="57"/>
        <v>465326</v>
      </c>
      <c r="I137" s="93">
        <f t="shared" si="57"/>
        <v>594604.47</v>
      </c>
      <c r="J137" s="93">
        <f t="shared" si="57"/>
        <v>618243.79999999993</v>
      </c>
      <c r="K137" s="93">
        <f t="shared" si="57"/>
        <v>634664.9</v>
      </c>
      <c r="L137" s="93">
        <f t="shared" si="57"/>
        <v>659798.1</v>
      </c>
    </row>
    <row r="138" spans="3:14" ht="67.8" customHeight="1" x14ac:dyDescent="0.25">
      <c r="C138" s="48" t="s">
        <v>514</v>
      </c>
      <c r="D138" s="78" t="s">
        <v>513</v>
      </c>
      <c r="E138" s="85" t="s">
        <v>512</v>
      </c>
      <c r="F138" s="6"/>
      <c r="G138" s="90">
        <v>6420.31</v>
      </c>
      <c r="H138" s="133">
        <v>3598.7</v>
      </c>
      <c r="I138" s="133">
        <v>6008.37</v>
      </c>
      <c r="J138" s="90">
        <v>10241.200000000001</v>
      </c>
      <c r="K138" s="90">
        <v>10384.799999999999</v>
      </c>
      <c r="L138" s="90">
        <v>10661.4</v>
      </c>
    </row>
    <row r="139" spans="3:14" ht="77.400000000000006" customHeight="1" x14ac:dyDescent="0.25">
      <c r="C139" s="48" t="s">
        <v>515</v>
      </c>
      <c r="D139" s="78" t="s">
        <v>516</v>
      </c>
      <c r="E139" s="88" t="s">
        <v>496</v>
      </c>
      <c r="F139" s="6"/>
      <c r="G139" s="90">
        <v>8925.7000000000007</v>
      </c>
      <c r="H139" s="133">
        <v>3950</v>
      </c>
      <c r="I139" s="133">
        <v>8925.7000000000007</v>
      </c>
      <c r="J139" s="90">
        <v>14063.1</v>
      </c>
      <c r="K139" s="90">
        <v>14129.8</v>
      </c>
      <c r="L139" s="90">
        <v>14753.7</v>
      </c>
    </row>
    <row r="140" spans="3:14" ht="66" x14ac:dyDescent="0.25">
      <c r="C140" s="48" t="s">
        <v>533</v>
      </c>
      <c r="D140" s="78" t="s">
        <v>534</v>
      </c>
      <c r="E140" s="85" t="s">
        <v>464</v>
      </c>
      <c r="F140" s="6"/>
      <c r="G140" s="90">
        <v>18.8</v>
      </c>
      <c r="H140" s="133">
        <v>18.8</v>
      </c>
      <c r="I140" s="90">
        <v>18.8</v>
      </c>
      <c r="J140" s="90">
        <v>47.5</v>
      </c>
      <c r="K140" s="90">
        <v>50.8</v>
      </c>
      <c r="L140" s="90">
        <v>284.89999999999998</v>
      </c>
    </row>
    <row r="141" spans="3:14" ht="39.6" x14ac:dyDescent="0.25">
      <c r="C141" s="48" t="s">
        <v>584</v>
      </c>
      <c r="D141" s="78"/>
      <c r="E141" s="85" t="s">
        <v>464</v>
      </c>
      <c r="F141" s="6"/>
      <c r="G141" s="90">
        <v>0</v>
      </c>
      <c r="H141" s="133">
        <v>0</v>
      </c>
      <c r="I141" s="90">
        <v>0</v>
      </c>
      <c r="J141" s="90">
        <v>555.79999999999995</v>
      </c>
      <c r="K141" s="90">
        <v>0</v>
      </c>
      <c r="L141" s="90">
        <v>0</v>
      </c>
    </row>
    <row r="142" spans="3:14" ht="63.75" customHeight="1" x14ac:dyDescent="0.25">
      <c r="C142" s="48" t="s">
        <v>517</v>
      </c>
      <c r="D142" s="78" t="s">
        <v>518</v>
      </c>
      <c r="E142" s="88" t="s">
        <v>496</v>
      </c>
      <c r="F142" s="6"/>
      <c r="G142" s="90">
        <v>579651.6</v>
      </c>
      <c r="H142" s="133">
        <v>457758.5</v>
      </c>
      <c r="I142" s="90">
        <v>579651.6</v>
      </c>
      <c r="J142" s="90">
        <v>593336.19999999995</v>
      </c>
      <c r="K142" s="90">
        <v>610099.5</v>
      </c>
      <c r="L142" s="90">
        <v>634098.1</v>
      </c>
    </row>
    <row r="143" spans="3:14" ht="63.75" customHeight="1" x14ac:dyDescent="0.25">
      <c r="C143" s="76" t="s">
        <v>545</v>
      </c>
      <c r="D143" s="79" t="s">
        <v>544</v>
      </c>
      <c r="E143" s="79"/>
      <c r="F143" s="26"/>
      <c r="G143" s="93">
        <f t="shared" ref="G143:L143" si="58">G145+G144</f>
        <v>36980</v>
      </c>
      <c r="H143" s="147">
        <f t="shared" si="58"/>
        <v>15255.49</v>
      </c>
      <c r="I143" s="93">
        <f t="shared" si="58"/>
        <v>36980</v>
      </c>
      <c r="J143" s="93">
        <f t="shared" si="58"/>
        <v>0</v>
      </c>
      <c r="K143" s="93">
        <f t="shared" si="58"/>
        <v>0</v>
      </c>
      <c r="L143" s="93">
        <f t="shared" si="58"/>
        <v>0</v>
      </c>
    </row>
    <row r="144" spans="3:14" ht="43.8" customHeight="1" x14ac:dyDescent="0.25">
      <c r="C144" s="48" t="s">
        <v>579</v>
      </c>
      <c r="D144" s="78" t="s">
        <v>580</v>
      </c>
      <c r="E144" s="85" t="s">
        <v>511</v>
      </c>
      <c r="F144" s="26"/>
      <c r="G144" s="90">
        <v>980</v>
      </c>
      <c r="H144" s="90">
        <v>980</v>
      </c>
      <c r="I144" s="90">
        <v>980</v>
      </c>
      <c r="J144" s="90">
        <v>0</v>
      </c>
      <c r="K144" s="90">
        <v>0</v>
      </c>
      <c r="L144" s="90">
        <v>0</v>
      </c>
    </row>
    <row r="145" spans="3:12" ht="63.75" customHeight="1" x14ac:dyDescent="0.25">
      <c r="C145" s="48" t="s">
        <v>547</v>
      </c>
      <c r="D145" s="78" t="s">
        <v>546</v>
      </c>
      <c r="E145" s="85" t="s">
        <v>464</v>
      </c>
      <c r="F145" s="6"/>
      <c r="G145" s="133">
        <v>36000</v>
      </c>
      <c r="H145" s="133">
        <v>14275.49</v>
      </c>
      <c r="I145" s="133">
        <v>36000</v>
      </c>
      <c r="J145" s="133">
        <v>0</v>
      </c>
      <c r="K145" s="133">
        <v>0</v>
      </c>
      <c r="L145" s="90">
        <v>0</v>
      </c>
    </row>
    <row r="146" spans="3:12" ht="63.75" customHeight="1" x14ac:dyDescent="0.25">
      <c r="C146" s="76" t="s">
        <v>548</v>
      </c>
      <c r="D146" s="79" t="s">
        <v>549</v>
      </c>
      <c r="E146" s="93"/>
      <c r="F146" s="93"/>
      <c r="G146" s="93">
        <f>G147</f>
        <v>18.600000000000001</v>
      </c>
      <c r="H146" s="147">
        <f t="shared" ref="H146:L146" si="59">H147</f>
        <v>18.600000000000001</v>
      </c>
      <c r="I146" s="93">
        <f t="shared" si="59"/>
        <v>18.600000000000001</v>
      </c>
      <c r="J146" s="93">
        <f t="shared" si="59"/>
        <v>0</v>
      </c>
      <c r="K146" s="93">
        <f t="shared" si="59"/>
        <v>0</v>
      </c>
      <c r="L146" s="93">
        <f t="shared" si="59"/>
        <v>0</v>
      </c>
    </row>
    <row r="147" spans="3:12" ht="82.8" customHeight="1" x14ac:dyDescent="0.25">
      <c r="C147" s="48" t="s">
        <v>582</v>
      </c>
      <c r="D147" s="78" t="s">
        <v>583</v>
      </c>
      <c r="E147" s="85" t="s">
        <v>581</v>
      </c>
      <c r="F147" s="6"/>
      <c r="G147" s="90">
        <v>18.600000000000001</v>
      </c>
      <c r="H147" s="133">
        <v>18.600000000000001</v>
      </c>
      <c r="I147" s="90">
        <v>18.600000000000001</v>
      </c>
      <c r="J147" s="90">
        <v>0</v>
      </c>
      <c r="K147" s="90">
        <v>0</v>
      </c>
      <c r="L147" s="90">
        <v>0</v>
      </c>
    </row>
    <row r="148" spans="3:12" ht="52.8" x14ac:dyDescent="0.25">
      <c r="C148" s="76" t="s">
        <v>519</v>
      </c>
      <c r="D148" s="79" t="s">
        <v>520</v>
      </c>
      <c r="E148" s="78"/>
      <c r="F148" s="6"/>
      <c r="G148" s="93">
        <f>G149</f>
        <v>0</v>
      </c>
      <c r="H148" s="147">
        <f t="shared" ref="H148:L148" si="60">H149</f>
        <v>-563.96</v>
      </c>
      <c r="I148" s="93">
        <f t="shared" si="60"/>
        <v>0</v>
      </c>
      <c r="J148" s="93">
        <f t="shared" si="60"/>
        <v>0</v>
      </c>
      <c r="K148" s="93">
        <f t="shared" si="60"/>
        <v>0</v>
      </c>
      <c r="L148" s="93">
        <f t="shared" si="60"/>
        <v>0</v>
      </c>
    </row>
    <row r="149" spans="3:12" ht="52.8" x14ac:dyDescent="0.25">
      <c r="C149" s="48" t="s">
        <v>522</v>
      </c>
      <c r="D149" s="78" t="s">
        <v>521</v>
      </c>
      <c r="E149" s="78"/>
      <c r="F149" s="6"/>
      <c r="G149" s="90">
        <f>G151+G152</f>
        <v>0</v>
      </c>
      <c r="H149" s="133">
        <f>H151+H152+H150</f>
        <v>-563.96</v>
      </c>
      <c r="I149" s="90">
        <f>I151+I152+I150</f>
        <v>0</v>
      </c>
      <c r="J149" s="90">
        <f t="shared" ref="J149:L149" si="61">J151+J152</f>
        <v>0</v>
      </c>
      <c r="K149" s="90">
        <f t="shared" si="61"/>
        <v>0</v>
      </c>
      <c r="L149" s="90">
        <f t="shared" si="61"/>
        <v>0</v>
      </c>
    </row>
    <row r="150" spans="3:12" ht="69.599999999999994" customHeight="1" x14ac:dyDescent="0.25">
      <c r="C150" s="48" t="s">
        <v>550</v>
      </c>
      <c r="D150" s="78" t="s">
        <v>551</v>
      </c>
      <c r="E150" s="85" t="s">
        <v>464</v>
      </c>
      <c r="F150" s="6"/>
      <c r="G150" s="90">
        <v>0</v>
      </c>
      <c r="H150" s="133">
        <v>-324.14</v>
      </c>
      <c r="I150" s="90">
        <v>0</v>
      </c>
      <c r="J150" s="90">
        <v>0</v>
      </c>
      <c r="K150" s="90">
        <v>0</v>
      </c>
      <c r="L150" s="90">
        <v>0</v>
      </c>
    </row>
    <row r="151" spans="3:12" ht="56.4" customHeight="1" x14ac:dyDescent="0.25">
      <c r="C151" s="48" t="s">
        <v>525</v>
      </c>
      <c r="D151" s="78" t="s">
        <v>526</v>
      </c>
      <c r="E151" s="85" t="s">
        <v>464</v>
      </c>
      <c r="F151" s="6"/>
      <c r="G151" s="90">
        <v>0</v>
      </c>
      <c r="H151" s="133">
        <v>-184.94</v>
      </c>
      <c r="I151" s="90">
        <v>0</v>
      </c>
      <c r="J151" s="90">
        <v>0</v>
      </c>
      <c r="K151" s="90">
        <v>0</v>
      </c>
      <c r="L151" s="90">
        <v>0</v>
      </c>
    </row>
    <row r="152" spans="3:12" ht="58.8" customHeight="1" x14ac:dyDescent="0.25">
      <c r="C152" s="48" t="s">
        <v>524</v>
      </c>
      <c r="D152" s="78" t="s">
        <v>523</v>
      </c>
      <c r="E152" s="85" t="s">
        <v>496</v>
      </c>
      <c r="F152" s="6"/>
      <c r="G152" s="90">
        <v>0</v>
      </c>
      <c r="H152" s="133">
        <v>-54.88</v>
      </c>
      <c r="I152" s="90">
        <v>0</v>
      </c>
      <c r="J152" s="90">
        <v>0</v>
      </c>
      <c r="K152" s="90">
        <v>0</v>
      </c>
      <c r="L152" s="90">
        <v>0</v>
      </c>
    </row>
  </sheetData>
  <customSheetViews>
    <customSheetView guid="{5BFBE340-7A77-4A81-BD8D-F4A5E4682C7D}" scale="90" showPageBreaks="1" printArea="1" hiddenColumns="1" topLeftCell="C124">
      <selection activeCell="I64" sqref="I64"/>
      <pageMargins left="0.19685039370078741" right="0.23622047244094491" top="0.78740157480314965" bottom="0.23622047244094491" header="0.31496062992125984" footer="0.31496062992125984"/>
      <pageSetup paperSize="9" scale="67" fitToHeight="0" orientation="landscape" r:id="rId1"/>
      <headerFooter differentFirst="1">
        <oddFooter>&amp;R&amp;P</oddFooter>
      </headerFooter>
    </customSheetView>
    <customSheetView guid="{59B1F92E-3080-4B3C-AB43-7CBA0A8FFB6D}" scale="90" showPageBreaks="1" printArea="1" hiddenColumns="1" topLeftCell="C1">
      <selection activeCell="H7" sqref="H7"/>
      <pageMargins left="0.19685039370078741" right="0.23622047244094491" top="0.78740157480314965" bottom="0.23622047244094491" header="0.31496062992125984" footer="0.31496062992125984"/>
      <pageSetup paperSize="9" scale="67" fitToHeight="0" orientation="landscape" r:id="rId2"/>
      <headerFooter differentFirst="1">
        <oddFooter>&amp;R&amp;P</oddFooter>
      </headerFooter>
    </customSheetView>
    <customSheetView guid="{10B69522-62AE-4313-859A-9E4F497E803C}" scale="90" showPageBreaks="1" fitToPage="1" hiddenRows="1" hiddenColumns="1" topLeftCell="C271">
      <selection activeCell="D273" sqref="D273"/>
      <pageMargins left="0.39" right="0.23622047244094491" top="0.53" bottom="0.23622047244094491" header="0.31496062992125984" footer="0.31496062992125984"/>
      <pageSetup paperSize="9" scale="68" fitToHeight="0" orientation="landscape" r:id="rId3"/>
    </customSheetView>
  </customSheetViews>
  <mergeCells count="7">
    <mergeCell ref="J1:L1"/>
    <mergeCell ref="C2:L2"/>
    <mergeCell ref="A4:A5"/>
    <mergeCell ref="B4:B5"/>
    <mergeCell ref="C4:D4"/>
    <mergeCell ref="E4:E5"/>
    <mergeCell ref="J4:L4"/>
  </mergeCells>
  <pageMargins left="0.19685039370078741" right="0.23622047244094491" top="0.78740157480314965" bottom="0.23622047244094491" header="0.31496062992125984" footer="0.31496062992125984"/>
  <pageSetup paperSize="9" scale="67" fitToHeight="0" orientation="landscape" r:id="rId4"/>
  <headerFooter differentFirst="1">
    <oddFooter>&amp;R&amp;P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customSheetViews>
    <customSheetView guid="{5BFBE340-7A77-4A81-BD8D-F4A5E4682C7D}">
      <pageMargins left="0.7" right="0.7" top="0.75" bottom="0.75" header="0.3" footer="0.3"/>
    </customSheetView>
    <customSheetView guid="{59B1F92E-3080-4B3C-AB43-7CBA0A8FFB6D}">
      <pageMargins left="0.7" right="0.7" top="0.75" bottom="0.75" header="0.3" footer="0.3"/>
    </customSheetView>
    <customSheetView guid="{10B69522-62AE-4313-859A-9E4F497E803C}">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customSheetViews>
    <customSheetView guid="{5BFBE340-7A77-4A81-BD8D-F4A5E4682C7D}">
      <pageMargins left="0.7" right="0.7" top="0.75" bottom="0.75" header="0.3" footer="0.3"/>
    </customSheetView>
    <customSheetView guid="{59B1F92E-3080-4B3C-AB43-7CBA0A8FFB6D}">
      <pageMargins left="0.7" right="0.7" top="0.75" bottom="0.75" header="0.3" footer="0.3"/>
    </customSheetView>
    <customSheetView guid="{10B69522-62AE-4313-859A-9E4F497E803C}">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на 01.07.</vt:lpstr>
      <vt:lpstr>Лист1</vt:lpstr>
      <vt:lpstr>Лист2</vt:lpstr>
      <vt:lpstr>Лист3</vt:lpstr>
      <vt:lpstr>Лист1!Заголовки_для_печати</vt:lpstr>
      <vt:lpstr>'на 01.07.'!Заголовки_для_печати</vt:lpstr>
      <vt:lpstr>Лист1!Область_печати</vt:lpstr>
      <vt:lpstr>'на 01.07.'!Область_печати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Бельчицкая Разиля Накифовна</dc:creator>
  <cp:lastModifiedBy>Наталья Гудимова</cp:lastModifiedBy>
  <cp:lastPrinted>2019-11-08T11:44:18Z</cp:lastPrinted>
  <dcterms:created xsi:type="dcterms:W3CDTF">2017-08-25T12:37:32Z</dcterms:created>
  <dcterms:modified xsi:type="dcterms:W3CDTF">2019-11-11T13:19:29Z</dcterms:modified>
</cp:coreProperties>
</file>