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userNames1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Headers.xml" ContentType="application/vnd.openxmlformats-officedocument.spreadsheetml.revisionHeaders+xml"/>
  <Override PartName="/xl/revisions/revisionLog7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1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40" windowWidth="15576" windowHeight="11760" firstSheet="1" activeTab="1"/>
  </bookViews>
  <sheets>
    <sheet name="на 01.07." sheetId="1" state="hidden" r:id="rId1"/>
    <sheet name="Лист1" sheetId="2" r:id="rId2"/>
    <sheet name="Лист2" sheetId="3" r:id="rId3"/>
    <sheet name="Лист3" sheetId="4" r:id="rId4"/>
  </sheets>
  <definedNames>
    <definedName name="Z_10B69522_62AE_4313_859A_9E4F497E803C_.wvu.Cols" localSheetId="1" hidden="1">Лист1!$A:$B,Лист1!$F:$F,Лист1!$N:$N</definedName>
    <definedName name="Z_10B69522_62AE_4313_859A_9E4F497E803C_.wvu.Cols" localSheetId="0" hidden="1">'на 01.07.'!$A:$B,'на 01.07.'!$F:$F</definedName>
    <definedName name="Z_10B69522_62AE_4313_859A_9E4F497E803C_.wvu.PrintArea" localSheetId="0" hidden="1">'на 01.07.'!$A$4:$L$175</definedName>
    <definedName name="Z_10B69522_62AE_4313_859A_9E4F497E803C_.wvu.PrintTitles" localSheetId="1" hidden="1">Лист1!$4:$6</definedName>
    <definedName name="Z_10B69522_62AE_4313_859A_9E4F497E803C_.wvu.PrintTitles" localSheetId="0" hidden="1">'на 01.07.'!$4:$6</definedName>
    <definedName name="Z_10B69522_62AE_4313_859A_9E4F497E803C_.wvu.Rows" localSheetId="1" hidden="1">Лист1!#REF!,Лист1!$93:$97,Лист1!$101:$101,Лист1!#REF!</definedName>
    <definedName name="Z_59B1F92E_3080_4B3C_AB43_7CBA0A8FFB6D_.wvu.Cols" localSheetId="1" hidden="1">Лист1!$A:$B,Лист1!$F:$F</definedName>
    <definedName name="Z_59B1F92E_3080_4B3C_AB43_7CBA0A8FFB6D_.wvu.Cols" localSheetId="0" hidden="1">'на 01.07.'!$A:$B,'на 01.07.'!$F:$F</definedName>
    <definedName name="Z_59B1F92E_3080_4B3C_AB43_7CBA0A8FFB6D_.wvu.PrintArea" localSheetId="1" hidden="1">Лист1!$C$1:$L$150</definedName>
    <definedName name="Z_59B1F92E_3080_4B3C_AB43_7CBA0A8FFB6D_.wvu.PrintArea" localSheetId="0" hidden="1">'на 01.07.'!$A$4:$L$175</definedName>
    <definedName name="Z_59B1F92E_3080_4B3C_AB43_7CBA0A8FFB6D_.wvu.PrintTitles" localSheetId="1" hidden="1">Лист1!$4:$6</definedName>
    <definedName name="Z_59B1F92E_3080_4B3C_AB43_7CBA0A8FFB6D_.wvu.PrintTitles" localSheetId="0" hidden="1">'на 01.07.'!$4:$6</definedName>
    <definedName name="Z_5BFBE340_7A77_4A81_BD8D_F4A5E4682C7D_.wvu.Cols" localSheetId="1" hidden="1">Лист1!$A:$B,Лист1!$F:$F</definedName>
    <definedName name="Z_5BFBE340_7A77_4A81_BD8D_F4A5E4682C7D_.wvu.Cols" localSheetId="0" hidden="1">'на 01.07.'!$A:$B,'на 01.07.'!$F:$F</definedName>
    <definedName name="Z_5BFBE340_7A77_4A81_BD8D_F4A5E4682C7D_.wvu.PrintArea" localSheetId="1" hidden="1">Лист1!$C$1:$L$150</definedName>
    <definedName name="Z_5BFBE340_7A77_4A81_BD8D_F4A5E4682C7D_.wvu.PrintArea" localSheetId="0" hidden="1">'на 01.07.'!$A$4:$L$175</definedName>
    <definedName name="Z_5BFBE340_7A77_4A81_BD8D_F4A5E4682C7D_.wvu.PrintTitles" localSheetId="1" hidden="1">Лист1!$4:$6</definedName>
    <definedName name="Z_5BFBE340_7A77_4A81_BD8D_F4A5E4682C7D_.wvu.PrintTitles" localSheetId="0" hidden="1">'на 01.07.'!$4:$6</definedName>
    <definedName name="_xlnm.Print_Titles" localSheetId="1">Лист1!$4:$6</definedName>
    <definedName name="_xlnm.Print_Titles" localSheetId="0">'на 01.07.'!$4:$6</definedName>
    <definedName name="_xlnm.Print_Area" localSheetId="1">Лист1!$C$1:$L$150</definedName>
    <definedName name="_xlnm.Print_Area" localSheetId="0">'на 01.07.'!$A$4:$L$175</definedName>
  </definedNames>
  <calcPr calcId="145621"/>
  <customWorkbookViews>
    <customWorkbookView name="Величко Наталья Владимировна - Личное представление" guid="{59B1F92E-3080-4B3C-AB43-7CBA0A8FFB6D}" mergeInterval="0" personalView="1" maximized="1" windowWidth="1916" windowHeight="695" activeSheetId="2"/>
    <customWorkbookView name="Бурнашова Елена Борисовна - Личное представление" guid="{10B69522-62AE-4313-859A-9E4F497E803C}" mergeInterval="0" personalView="1" maximized="1" windowWidth="1916" windowHeight="855" activeSheetId="2"/>
    <customWorkbookView name="Наталья Гудимова - Личное представление" guid="{5BFBE340-7A77-4A81-BD8D-F4A5E4682C7D}" mergeInterval="0" personalView="1" maximized="1" windowWidth="1276" windowHeight="703" activeSheetId="2"/>
  </customWorkbookViews>
</workbook>
</file>

<file path=xl/calcChain.xml><?xml version="1.0" encoding="utf-8"?>
<calcChain xmlns="http://schemas.openxmlformats.org/spreadsheetml/2006/main">
  <c r="L101" i="2" l="1"/>
  <c r="K101" i="2"/>
  <c r="J101" i="2"/>
  <c r="I101" i="2"/>
  <c r="H101" i="2"/>
  <c r="G101" i="2"/>
  <c r="L109" i="2" l="1"/>
  <c r="K109" i="2"/>
  <c r="J109" i="2"/>
  <c r="I109" i="2"/>
  <c r="H109" i="2"/>
  <c r="G109" i="2"/>
  <c r="L93" i="2"/>
  <c r="K93" i="2"/>
  <c r="J93" i="2"/>
  <c r="I93" i="2"/>
  <c r="H93" i="2"/>
  <c r="G93" i="2"/>
  <c r="L81" i="2"/>
  <c r="K81" i="2"/>
  <c r="J81" i="2"/>
  <c r="I81" i="2"/>
  <c r="H81" i="2"/>
  <c r="G81" i="2"/>
  <c r="J78" i="2"/>
  <c r="K78" i="2"/>
  <c r="L78" i="2"/>
  <c r="L75" i="2"/>
  <c r="K75" i="2"/>
  <c r="J75" i="2"/>
  <c r="I75" i="2"/>
  <c r="H75" i="2"/>
  <c r="G75" i="2"/>
  <c r="L62" i="2"/>
  <c r="K62" i="2"/>
  <c r="J62" i="2"/>
  <c r="I62" i="2"/>
  <c r="H62" i="2"/>
  <c r="G62" i="2"/>
  <c r="L72" i="2"/>
  <c r="K72" i="2"/>
  <c r="J72" i="2"/>
  <c r="I72" i="2"/>
  <c r="H72" i="2"/>
  <c r="G72" i="2"/>
  <c r="J53" i="2"/>
  <c r="K53" i="2"/>
  <c r="L53" i="2"/>
  <c r="J48" i="2"/>
  <c r="K48" i="2"/>
  <c r="L48" i="2"/>
  <c r="I146" i="2" l="1"/>
  <c r="I114" i="2"/>
  <c r="I112" i="2"/>
  <c r="I107" i="2"/>
  <c r="I105" i="2"/>
  <c r="I103" i="2"/>
  <c r="I98" i="2"/>
  <c r="I91" i="2"/>
  <c r="I86" i="2"/>
  <c r="I84" i="2"/>
  <c r="H146" i="2"/>
  <c r="L143" i="2"/>
  <c r="K143" i="2"/>
  <c r="J143" i="2"/>
  <c r="I143" i="2"/>
  <c r="H143" i="2"/>
  <c r="G143" i="2"/>
  <c r="L141" i="2"/>
  <c r="K141" i="2"/>
  <c r="J141" i="2"/>
  <c r="I141" i="2"/>
  <c r="H141" i="2"/>
  <c r="G141" i="2"/>
  <c r="L139" i="2"/>
  <c r="K139" i="2"/>
  <c r="J139" i="2"/>
  <c r="I139" i="2"/>
  <c r="H139" i="2"/>
  <c r="G139" i="2"/>
  <c r="I119" i="2"/>
  <c r="H119" i="2"/>
  <c r="G119" i="2"/>
  <c r="I80" i="2" l="1"/>
  <c r="I56" i="2"/>
  <c r="L44" i="2"/>
  <c r="K44" i="2"/>
  <c r="J44" i="2"/>
  <c r="H59" i="2" l="1"/>
  <c r="L119" i="2" l="1"/>
  <c r="K119" i="2"/>
  <c r="J119" i="2"/>
  <c r="L105" i="2"/>
  <c r="K105" i="2"/>
  <c r="J105" i="2"/>
  <c r="H105" i="2"/>
  <c r="G105" i="2"/>
  <c r="G91" i="2"/>
  <c r="L91" i="2"/>
  <c r="K91" i="2"/>
  <c r="J91" i="2"/>
  <c r="H91" i="2"/>
  <c r="L86" i="2" l="1"/>
  <c r="K86" i="2"/>
  <c r="J86" i="2"/>
  <c r="H86" i="2"/>
  <c r="G86" i="2"/>
  <c r="G29" i="2"/>
  <c r="L24" i="2"/>
  <c r="K24" i="2"/>
  <c r="J24" i="2"/>
  <c r="I24" i="2"/>
  <c r="H24" i="2"/>
  <c r="G24" i="2"/>
  <c r="L22" i="2"/>
  <c r="K22" i="2"/>
  <c r="J22" i="2"/>
  <c r="I22" i="2"/>
  <c r="H22" i="2"/>
  <c r="G22" i="2"/>
  <c r="L146" i="2"/>
  <c r="L145" i="2" s="1"/>
  <c r="K146" i="2"/>
  <c r="K145" i="2" s="1"/>
  <c r="J146" i="2"/>
  <c r="J145" i="2" s="1"/>
  <c r="I145" i="2"/>
  <c r="H145" i="2"/>
  <c r="G146" i="2"/>
  <c r="G145" i="2" s="1"/>
  <c r="L71" i="2"/>
  <c r="J71" i="2"/>
  <c r="I71" i="2"/>
  <c r="G15" i="2"/>
  <c r="K71" i="2"/>
  <c r="L69" i="2"/>
  <c r="L68" i="2" s="1"/>
  <c r="K69" i="2"/>
  <c r="K68" i="2" s="1"/>
  <c r="J69" i="2"/>
  <c r="J68" i="2" s="1"/>
  <c r="I69" i="2"/>
  <c r="I68" i="2" s="1"/>
  <c r="H53" i="2"/>
  <c r="L50" i="2"/>
  <c r="K50" i="2"/>
  <c r="J50" i="2"/>
  <c r="I50" i="2"/>
  <c r="H50" i="2"/>
  <c r="G50" i="2"/>
  <c r="H117" i="2"/>
  <c r="G114" i="2" l="1"/>
  <c r="L114" i="2"/>
  <c r="K114" i="2"/>
  <c r="J114" i="2"/>
  <c r="H114" i="2"/>
  <c r="L107" i="2"/>
  <c r="K107" i="2"/>
  <c r="J107" i="2"/>
  <c r="H107" i="2"/>
  <c r="G107" i="2"/>
  <c r="L103" i="2"/>
  <c r="K103" i="2"/>
  <c r="J103" i="2"/>
  <c r="H103" i="2"/>
  <c r="G103" i="2"/>
  <c r="L98" i="2"/>
  <c r="K98" i="2"/>
  <c r="J98" i="2"/>
  <c r="H98" i="2"/>
  <c r="G98" i="2"/>
  <c r="L84" i="2"/>
  <c r="K84" i="2"/>
  <c r="J84" i="2"/>
  <c r="H84" i="2"/>
  <c r="G84" i="2"/>
  <c r="L39" i="2" l="1"/>
  <c r="K39" i="2"/>
  <c r="J39" i="2"/>
  <c r="I39" i="2"/>
  <c r="H39" i="2"/>
  <c r="G39" i="2"/>
  <c r="L37" i="2"/>
  <c r="K37" i="2"/>
  <c r="J37" i="2"/>
  <c r="I37" i="2"/>
  <c r="H37" i="2"/>
  <c r="G37" i="2"/>
  <c r="G36" i="2" s="1"/>
  <c r="L34" i="2"/>
  <c r="K34" i="2"/>
  <c r="J34" i="2"/>
  <c r="I34" i="2"/>
  <c r="H34" i="2"/>
  <c r="G34" i="2"/>
  <c r="L31" i="2"/>
  <c r="K31" i="2"/>
  <c r="J31" i="2"/>
  <c r="I31" i="2"/>
  <c r="H31" i="2"/>
  <c r="G31" i="2"/>
  <c r="I29" i="2"/>
  <c r="H29" i="2"/>
  <c r="L29" i="2"/>
  <c r="K29" i="2"/>
  <c r="J29" i="2"/>
  <c r="L26" i="2"/>
  <c r="K26" i="2"/>
  <c r="J26" i="2"/>
  <c r="I26" i="2"/>
  <c r="H26" i="2"/>
  <c r="G26" i="2"/>
  <c r="L21" i="2"/>
  <c r="J21" i="2"/>
  <c r="I21" i="2"/>
  <c r="G21" i="2"/>
  <c r="H21" i="2"/>
  <c r="L15" i="2"/>
  <c r="K15" i="2"/>
  <c r="J15" i="2"/>
  <c r="I15" i="2"/>
  <c r="H15" i="2"/>
  <c r="L9" i="2"/>
  <c r="K9" i="2"/>
  <c r="J9" i="2"/>
  <c r="I9" i="2"/>
  <c r="H9" i="2"/>
  <c r="G9" i="2"/>
  <c r="L10" i="2"/>
  <c r="K10" i="2"/>
  <c r="J10" i="2"/>
  <c r="I10" i="2"/>
  <c r="H10" i="2"/>
  <c r="G10" i="2"/>
  <c r="G20" i="2" l="1"/>
  <c r="L20" i="2"/>
  <c r="H20" i="2"/>
  <c r="I20" i="2"/>
  <c r="J20" i="2"/>
  <c r="G33" i="2"/>
  <c r="H116" i="2"/>
  <c r="L117" i="2"/>
  <c r="K117" i="2"/>
  <c r="J117" i="2"/>
  <c r="I117" i="2"/>
  <c r="G117" i="2"/>
  <c r="L112" i="2"/>
  <c r="L80" i="2" s="1"/>
  <c r="K112" i="2"/>
  <c r="K80" i="2" s="1"/>
  <c r="J112" i="2"/>
  <c r="J80" i="2" s="1"/>
  <c r="H112" i="2"/>
  <c r="H80" i="2" s="1"/>
  <c r="G112" i="2"/>
  <c r="G80" i="2" s="1"/>
  <c r="L77" i="2"/>
  <c r="L74" i="2" s="1"/>
  <c r="K77" i="2"/>
  <c r="K74" i="2" s="1"/>
  <c r="J77" i="2"/>
  <c r="J74" i="2" s="1"/>
  <c r="I78" i="2"/>
  <c r="I77" i="2" s="1"/>
  <c r="I74" i="2" s="1"/>
  <c r="H78" i="2"/>
  <c r="H77" i="2" s="1"/>
  <c r="H74" i="2" s="1"/>
  <c r="G78" i="2"/>
  <c r="G77" i="2" s="1"/>
  <c r="G74" i="2" s="1"/>
  <c r="H71" i="2"/>
  <c r="G71" i="2"/>
  <c r="H69" i="2"/>
  <c r="H68" i="2" s="1"/>
  <c r="G69" i="2"/>
  <c r="G68" i="2" s="1"/>
  <c r="L61" i="2"/>
  <c r="K61" i="2"/>
  <c r="J61" i="2"/>
  <c r="I61" i="2"/>
  <c r="H61" i="2"/>
  <c r="G61" i="2"/>
  <c r="L59" i="2"/>
  <c r="L58" i="2" s="1"/>
  <c r="K59" i="2"/>
  <c r="K58" i="2" s="1"/>
  <c r="J59" i="2"/>
  <c r="J58" i="2" s="1"/>
  <c r="I59" i="2"/>
  <c r="I58" i="2" s="1"/>
  <c r="H58" i="2"/>
  <c r="G59" i="2"/>
  <c r="G58" i="2" s="1"/>
  <c r="L56" i="2"/>
  <c r="L55" i="2" s="1"/>
  <c r="K56" i="2"/>
  <c r="K55" i="2" s="1"/>
  <c r="J56" i="2"/>
  <c r="J55" i="2" s="1"/>
  <c r="I55" i="2"/>
  <c r="H56" i="2"/>
  <c r="H55" i="2" s="1"/>
  <c r="G56" i="2"/>
  <c r="G55" i="2" s="1"/>
  <c r="I53" i="2"/>
  <c r="G53" i="2"/>
  <c r="I48" i="2"/>
  <c r="H48" i="2"/>
  <c r="G48" i="2"/>
  <c r="I45" i="2"/>
  <c r="I44" i="2" s="1"/>
  <c r="H45" i="2"/>
  <c r="H44" i="2" s="1"/>
  <c r="G45" i="2"/>
  <c r="G44" i="2" s="1"/>
  <c r="L42" i="2"/>
  <c r="K42" i="2"/>
  <c r="J42" i="2"/>
  <c r="I42" i="2"/>
  <c r="H42" i="2"/>
  <c r="G42" i="2"/>
  <c r="L36" i="2"/>
  <c r="L33" i="2" s="1"/>
  <c r="K36" i="2"/>
  <c r="K33" i="2" s="1"/>
  <c r="J36" i="2"/>
  <c r="J33" i="2" s="1"/>
  <c r="I36" i="2"/>
  <c r="I33" i="2" s="1"/>
  <c r="H36" i="2"/>
  <c r="H33" i="2" s="1"/>
  <c r="K21" i="2"/>
  <c r="K20" i="2" s="1"/>
  <c r="L14" i="2"/>
  <c r="K14" i="2"/>
  <c r="J14" i="2"/>
  <c r="I14" i="2"/>
  <c r="G41" i="2" l="1"/>
  <c r="I41" i="2"/>
  <c r="H47" i="2"/>
  <c r="G47" i="2"/>
  <c r="I47" i="2"/>
  <c r="K47" i="2"/>
  <c r="J47" i="2"/>
  <c r="L47" i="2"/>
  <c r="K41" i="2"/>
  <c r="H41" i="2"/>
  <c r="L41" i="2"/>
  <c r="J41" i="2"/>
  <c r="H14" i="2"/>
  <c r="G14" i="2"/>
  <c r="J116" i="2"/>
  <c r="I116" i="2"/>
  <c r="G116" i="2"/>
  <c r="K116" i="2"/>
  <c r="I67" i="2"/>
  <c r="L116" i="2"/>
  <c r="J67" i="2" l="1"/>
  <c r="J8" i="2" s="1"/>
  <c r="I8" i="2"/>
  <c r="G67" i="2"/>
  <c r="G8" i="2" s="1"/>
  <c r="L67" i="2"/>
  <c r="L8" i="2" s="1"/>
  <c r="K67" i="2"/>
  <c r="K8" i="2" s="1"/>
  <c r="H67" i="2"/>
  <c r="H8" i="2" s="1"/>
  <c r="I127" i="2"/>
  <c r="K127" i="2" l="1"/>
  <c r="H134" i="2"/>
  <c r="I134" i="2"/>
  <c r="J134" i="2"/>
  <c r="K134" i="2"/>
  <c r="L134" i="2"/>
  <c r="G134" i="2"/>
  <c r="L127" i="2"/>
  <c r="H127" i="2"/>
  <c r="J127" i="2"/>
  <c r="G127" i="2"/>
  <c r="H124" i="2"/>
  <c r="I124" i="2"/>
  <c r="J124" i="2"/>
  <c r="K124" i="2"/>
  <c r="L124" i="2"/>
  <c r="G124" i="2"/>
  <c r="G122" i="2" s="1"/>
  <c r="I123" i="2" l="1"/>
  <c r="H123" i="2"/>
  <c r="H122" i="2"/>
  <c r="H7" i="2" s="1"/>
  <c r="I122" i="2"/>
  <c r="I7" i="2" s="1"/>
  <c r="L123" i="2"/>
  <c r="L122" i="2"/>
  <c r="L7" i="2" s="1"/>
  <c r="J123" i="2"/>
  <c r="J122" i="2"/>
  <c r="J7" i="2" s="1"/>
  <c r="K123" i="2"/>
  <c r="K122" i="2"/>
  <c r="K7" i="2" s="1"/>
  <c r="G123" i="2"/>
  <c r="G7" i="2"/>
  <c r="I88" i="1" l="1"/>
  <c r="G88" i="1"/>
  <c r="H149" i="1"/>
  <c r="H148" i="1" s="1"/>
  <c r="I146" i="1"/>
  <c r="H140" i="1"/>
  <c r="I140" i="1"/>
  <c r="J140" i="1"/>
  <c r="K140" i="1"/>
  <c r="L140" i="1"/>
  <c r="H152" i="1"/>
  <c r="I152" i="1"/>
  <c r="J152" i="1"/>
  <c r="K152" i="1"/>
  <c r="L152" i="1"/>
  <c r="G152" i="1"/>
  <c r="I149" i="1"/>
  <c r="I148" i="1" s="1"/>
  <c r="J149" i="1"/>
  <c r="J148" i="1" s="1"/>
  <c r="K149" i="1"/>
  <c r="K148" i="1" s="1"/>
  <c r="L149" i="1"/>
  <c r="L148" i="1" s="1"/>
  <c r="G149" i="1"/>
  <c r="G148" i="1" s="1"/>
  <c r="H146" i="1"/>
  <c r="J146" i="1"/>
  <c r="K146" i="1"/>
  <c r="L146" i="1"/>
  <c r="G146" i="1"/>
  <c r="G140" i="1"/>
  <c r="H142" i="1"/>
  <c r="I142" i="1"/>
  <c r="J142" i="1"/>
  <c r="K142" i="1"/>
  <c r="L142" i="1"/>
  <c r="G142" i="1"/>
  <c r="H144" i="1"/>
  <c r="I144" i="1"/>
  <c r="J144" i="1"/>
  <c r="K144" i="1"/>
  <c r="L144" i="1"/>
  <c r="G144" i="1"/>
  <c r="G137" i="1"/>
  <c r="G136" i="1" s="1"/>
  <c r="I137" i="1"/>
  <c r="I136" i="1" s="1"/>
  <c r="J137" i="1"/>
  <c r="J136" i="1" s="1"/>
  <c r="K137" i="1"/>
  <c r="K136" i="1" s="1"/>
  <c r="L137" i="1"/>
  <c r="L136" i="1" s="1"/>
  <c r="H137" i="1"/>
  <c r="H136" i="1" s="1"/>
  <c r="H133" i="1"/>
  <c r="I133" i="1"/>
  <c r="J133" i="1"/>
  <c r="K133" i="1"/>
  <c r="L133" i="1"/>
  <c r="G133" i="1"/>
  <c r="H132" i="1"/>
  <c r="I132" i="1"/>
  <c r="J132" i="1"/>
  <c r="K132" i="1"/>
  <c r="L132" i="1"/>
  <c r="G132" i="1"/>
  <c r="L131" i="1" l="1"/>
  <c r="L130" i="1" s="1"/>
  <c r="H131" i="1"/>
  <c r="H130" i="1" s="1"/>
  <c r="G131" i="1"/>
  <c r="G130" i="1" s="1"/>
  <c r="I131" i="1"/>
  <c r="I130" i="1" s="1"/>
  <c r="J131" i="1"/>
  <c r="J130" i="1" s="1"/>
  <c r="K131" i="1"/>
  <c r="K130" i="1" s="1"/>
  <c r="I129" i="1" l="1"/>
  <c r="G128" i="1"/>
  <c r="H128" i="1"/>
  <c r="J128" i="1"/>
  <c r="K128" i="1"/>
  <c r="L128" i="1"/>
  <c r="H126" i="1"/>
  <c r="H125" i="1" s="1"/>
  <c r="I126" i="1"/>
  <c r="I125" i="1" s="1"/>
  <c r="J126" i="1"/>
  <c r="K126" i="1"/>
  <c r="L126" i="1"/>
  <c r="G126" i="1"/>
  <c r="G125" i="1" s="1"/>
  <c r="H123" i="1"/>
  <c r="J123" i="1"/>
  <c r="K123" i="1"/>
  <c r="L123" i="1"/>
  <c r="G123" i="1"/>
  <c r="H121" i="1"/>
  <c r="I121" i="1"/>
  <c r="I118" i="1" s="1"/>
  <c r="J121" i="1"/>
  <c r="K121" i="1"/>
  <c r="L121" i="1"/>
  <c r="G121" i="1"/>
  <c r="H113" i="1"/>
  <c r="H112" i="1" s="1"/>
  <c r="I113" i="1"/>
  <c r="I112" i="1" s="1"/>
  <c r="J113" i="1"/>
  <c r="J112" i="1" s="1"/>
  <c r="K113" i="1"/>
  <c r="K112" i="1" s="1"/>
  <c r="L113" i="1"/>
  <c r="L112" i="1" s="1"/>
  <c r="G113" i="1"/>
  <c r="G112" i="1" s="1"/>
  <c r="H110" i="1"/>
  <c r="I110" i="1"/>
  <c r="J110" i="1"/>
  <c r="K110" i="1"/>
  <c r="L110" i="1"/>
  <c r="G110" i="1"/>
  <c r="H108" i="1"/>
  <c r="I108" i="1"/>
  <c r="J108" i="1"/>
  <c r="K108" i="1"/>
  <c r="L108" i="1"/>
  <c r="G108" i="1"/>
  <c r="H105" i="1"/>
  <c r="I105" i="1"/>
  <c r="J105" i="1"/>
  <c r="K105" i="1"/>
  <c r="L105" i="1"/>
  <c r="G105" i="1"/>
  <c r="H97" i="1"/>
  <c r="I97" i="1"/>
  <c r="J97" i="1"/>
  <c r="K97" i="1"/>
  <c r="L97" i="1"/>
  <c r="G97" i="1"/>
  <c r="H94" i="1"/>
  <c r="H93" i="1" s="1"/>
  <c r="I94" i="1"/>
  <c r="I93" i="1" s="1"/>
  <c r="J94" i="1"/>
  <c r="J93" i="1" s="1"/>
  <c r="K94" i="1"/>
  <c r="K93" i="1" s="1"/>
  <c r="L94" i="1"/>
  <c r="L93" i="1" s="1"/>
  <c r="G94" i="1"/>
  <c r="G93" i="1" s="1"/>
  <c r="I91" i="1"/>
  <c r="I90" i="1" s="1"/>
  <c r="L125" i="1" l="1"/>
  <c r="I104" i="1"/>
  <c r="I96" i="1" s="1"/>
  <c r="L104" i="1"/>
  <c r="L96" i="1" s="1"/>
  <c r="J104" i="1"/>
  <c r="J96" i="1" s="1"/>
  <c r="G118" i="1"/>
  <c r="G117" i="1" s="1"/>
  <c r="K118" i="1"/>
  <c r="J125" i="1"/>
  <c r="L118" i="1"/>
  <c r="H118" i="1"/>
  <c r="H117" i="1" s="1"/>
  <c r="J118" i="1"/>
  <c r="K125" i="1"/>
  <c r="G104" i="1"/>
  <c r="G96" i="1" s="1"/>
  <c r="H104" i="1"/>
  <c r="H96" i="1" s="1"/>
  <c r="K104" i="1"/>
  <c r="K96" i="1" s="1"/>
  <c r="L117" i="1" l="1"/>
  <c r="J117" i="1"/>
  <c r="K117" i="1"/>
  <c r="I117" i="1"/>
  <c r="H71" i="1" l="1"/>
  <c r="G60" i="1" l="1"/>
  <c r="H66" i="1"/>
  <c r="H60" i="1"/>
  <c r="H35" i="1"/>
  <c r="I35" i="1"/>
  <c r="J35" i="1"/>
  <c r="K35" i="1"/>
  <c r="L35" i="1"/>
  <c r="G35" i="1"/>
  <c r="H13" i="1"/>
  <c r="H160" i="1" l="1"/>
  <c r="H159" i="1" s="1"/>
  <c r="I160" i="1"/>
  <c r="I159" i="1" s="1"/>
  <c r="J160" i="1"/>
  <c r="J159" i="1" s="1"/>
  <c r="K160" i="1"/>
  <c r="K159" i="1" s="1"/>
  <c r="L160" i="1"/>
  <c r="L159" i="1" s="1"/>
  <c r="G160" i="1"/>
  <c r="G159" i="1" s="1"/>
  <c r="H163" i="1"/>
  <c r="I163" i="1"/>
  <c r="J163" i="1"/>
  <c r="K163" i="1"/>
  <c r="L163" i="1"/>
  <c r="G163" i="1"/>
  <c r="H165" i="1"/>
  <c r="I165" i="1"/>
  <c r="J165" i="1"/>
  <c r="K165" i="1"/>
  <c r="L165" i="1"/>
  <c r="G165" i="1"/>
  <c r="H167" i="1"/>
  <c r="I167" i="1"/>
  <c r="J167" i="1"/>
  <c r="K167" i="1"/>
  <c r="L167" i="1"/>
  <c r="G167" i="1"/>
  <c r="H169" i="1"/>
  <c r="I169" i="1"/>
  <c r="J169" i="1"/>
  <c r="K169" i="1"/>
  <c r="L169" i="1"/>
  <c r="G169" i="1"/>
  <c r="H172" i="1"/>
  <c r="H171" i="1" s="1"/>
  <c r="I172" i="1"/>
  <c r="J172" i="1"/>
  <c r="K172" i="1"/>
  <c r="L172" i="1"/>
  <c r="G172" i="1"/>
  <c r="I174" i="1"/>
  <c r="J174" i="1"/>
  <c r="K174" i="1"/>
  <c r="L174" i="1"/>
  <c r="G174" i="1"/>
  <c r="J139" i="1" l="1"/>
  <c r="G139" i="1"/>
  <c r="I139" i="1"/>
  <c r="K139" i="1"/>
  <c r="L139" i="1"/>
  <c r="H139" i="1"/>
  <c r="G171" i="1"/>
  <c r="I171" i="1"/>
  <c r="J171" i="1"/>
  <c r="K171" i="1"/>
  <c r="L171" i="1"/>
  <c r="H91" i="1"/>
  <c r="H90" i="1" s="1"/>
  <c r="J91" i="1"/>
  <c r="J90" i="1" s="1"/>
  <c r="K91" i="1"/>
  <c r="K90" i="1" s="1"/>
  <c r="L91" i="1"/>
  <c r="L90" i="1" s="1"/>
  <c r="G91" i="1"/>
  <c r="G90" i="1" s="1"/>
  <c r="H88" i="1"/>
  <c r="J88" i="1"/>
  <c r="K88" i="1"/>
  <c r="L88" i="1"/>
  <c r="H81" i="1"/>
  <c r="I81" i="1"/>
  <c r="J81" i="1"/>
  <c r="K81" i="1"/>
  <c r="L81" i="1"/>
  <c r="G81" i="1"/>
  <c r="H79" i="1"/>
  <c r="I79" i="1"/>
  <c r="J79" i="1"/>
  <c r="K79" i="1"/>
  <c r="L79" i="1"/>
  <c r="G79" i="1"/>
  <c r="H86" i="1"/>
  <c r="I86" i="1"/>
  <c r="J86" i="1"/>
  <c r="K86" i="1"/>
  <c r="L86" i="1"/>
  <c r="G86" i="1"/>
  <c r="H84" i="1"/>
  <c r="H83" i="1" s="1"/>
  <c r="I84" i="1"/>
  <c r="J84" i="1"/>
  <c r="K84" i="1"/>
  <c r="L84" i="1"/>
  <c r="L83" i="1" s="1"/>
  <c r="G84" i="1"/>
  <c r="H54" i="1"/>
  <c r="I54" i="1"/>
  <c r="J54" i="1"/>
  <c r="K54" i="1"/>
  <c r="L54" i="1"/>
  <c r="G54" i="1"/>
  <c r="K69" i="1"/>
  <c r="I60" i="1"/>
  <c r="J60" i="1"/>
  <c r="K60" i="1"/>
  <c r="L60" i="1"/>
  <c r="I66" i="1"/>
  <c r="J66" i="1"/>
  <c r="K66" i="1"/>
  <c r="L66" i="1"/>
  <c r="G66" i="1"/>
  <c r="H69" i="1"/>
  <c r="H57" i="1" s="1"/>
  <c r="I69" i="1"/>
  <c r="J69" i="1"/>
  <c r="L69" i="1"/>
  <c r="G69" i="1"/>
  <c r="I71" i="1"/>
  <c r="J71" i="1"/>
  <c r="K71" i="1"/>
  <c r="L71" i="1"/>
  <c r="G71" i="1"/>
  <c r="G57" i="1" l="1"/>
  <c r="G83" i="1"/>
  <c r="G78" i="1" s="1"/>
  <c r="I83" i="1"/>
  <c r="I78" i="1" s="1"/>
  <c r="I57" i="1"/>
  <c r="I53" i="1" s="1"/>
  <c r="L57" i="1"/>
  <c r="L53" i="1" s="1"/>
  <c r="L78" i="1"/>
  <c r="H78" i="1"/>
  <c r="K57" i="1"/>
  <c r="K53" i="1" s="1"/>
  <c r="K83" i="1"/>
  <c r="K78" i="1" s="1"/>
  <c r="J57" i="1"/>
  <c r="J53" i="1" s="1"/>
  <c r="H53" i="1"/>
  <c r="J83" i="1"/>
  <c r="J78" i="1" s="1"/>
  <c r="H50" i="1"/>
  <c r="I50" i="1"/>
  <c r="J50" i="1"/>
  <c r="K50" i="1"/>
  <c r="L50" i="1"/>
  <c r="G50" i="1"/>
  <c r="H46" i="1"/>
  <c r="I46" i="1"/>
  <c r="J46" i="1"/>
  <c r="K46" i="1"/>
  <c r="L46" i="1"/>
  <c r="G46" i="1"/>
  <c r="H41" i="1"/>
  <c r="I41" i="1"/>
  <c r="J41" i="1"/>
  <c r="K41" i="1"/>
  <c r="L41" i="1"/>
  <c r="G41" i="1"/>
  <c r="H38" i="1"/>
  <c r="I38" i="1"/>
  <c r="J38" i="1"/>
  <c r="K38" i="1"/>
  <c r="L38" i="1"/>
  <c r="G38" i="1"/>
  <c r="H32" i="1"/>
  <c r="I32" i="1"/>
  <c r="J32" i="1"/>
  <c r="K32" i="1"/>
  <c r="L32" i="1"/>
  <c r="G32" i="1"/>
  <c r="H30" i="1"/>
  <c r="I30" i="1"/>
  <c r="J30" i="1"/>
  <c r="K30" i="1"/>
  <c r="L30" i="1"/>
  <c r="G30" i="1"/>
  <c r="H19" i="1"/>
  <c r="H18" i="1" s="1"/>
  <c r="I19" i="1"/>
  <c r="I18" i="1" s="1"/>
  <c r="J19" i="1"/>
  <c r="J18" i="1" s="1"/>
  <c r="K19" i="1"/>
  <c r="K18" i="1" s="1"/>
  <c r="L19" i="1"/>
  <c r="L18" i="1" s="1"/>
  <c r="G19" i="1"/>
  <c r="G18" i="1" s="1"/>
  <c r="I10" i="1"/>
  <c r="H10" i="1"/>
  <c r="J10" i="1"/>
  <c r="K10" i="1"/>
  <c r="L10" i="1"/>
  <c r="H29" i="1" l="1"/>
  <c r="H28" i="1" s="1"/>
  <c r="G45" i="1"/>
  <c r="I45" i="1"/>
  <c r="H45" i="1"/>
  <c r="G53" i="1"/>
  <c r="G37" i="1"/>
  <c r="G29" i="1"/>
  <c r="G28" i="1" s="1"/>
  <c r="I37" i="1"/>
  <c r="H37" i="1"/>
  <c r="J29" i="1"/>
  <c r="J28" i="1" s="1"/>
  <c r="L37" i="1"/>
  <c r="K37" i="1"/>
  <c r="J37" i="1"/>
  <c r="L45" i="1"/>
  <c r="K45" i="1"/>
  <c r="J45" i="1"/>
  <c r="L29" i="1"/>
  <c r="L28" i="1" s="1"/>
  <c r="K29" i="1"/>
  <c r="K28" i="1" s="1"/>
  <c r="I29" i="1"/>
  <c r="I28" i="1" s="1"/>
  <c r="I13" i="1" l="1"/>
  <c r="J13" i="1"/>
  <c r="K13" i="1"/>
  <c r="L13" i="1"/>
  <c r="H9" i="1"/>
  <c r="I9" i="1"/>
  <c r="J9" i="1"/>
  <c r="K9" i="1"/>
  <c r="L9" i="1"/>
  <c r="G13" i="1"/>
  <c r="G10" i="1"/>
  <c r="G9" i="1" s="1"/>
  <c r="G8" i="1" l="1"/>
  <c r="G7" i="1" s="1"/>
  <c r="L8" i="1"/>
  <c r="L7" i="1" s="1"/>
  <c r="H8" i="1"/>
  <c r="H7" i="1" s="1"/>
  <c r="I8" i="1"/>
  <c r="I7" i="1" s="1"/>
  <c r="J8" i="1"/>
  <c r="J7" i="1" s="1"/>
  <c r="K8" i="1"/>
  <c r="K7" i="1" s="1"/>
</calcChain>
</file>

<file path=xl/sharedStrings.xml><?xml version="1.0" encoding="utf-8"?>
<sst xmlns="http://schemas.openxmlformats.org/spreadsheetml/2006/main" count="836" uniqueCount="577">
  <si>
    <t>Номер реестровой записи</t>
  </si>
  <si>
    <t>Наименование группы  источников доходов бюджетов/наименование источника дохода бюджета</t>
  </si>
  <si>
    <t>Классификация доходов бюджетов</t>
  </si>
  <si>
    <t>Наименование главного администратора доходов республиканского бюджета Республики Коми</t>
  </si>
  <si>
    <t>Код строки</t>
  </si>
  <si>
    <t>Прогноз доходов республиканского бюджета Республики Коми</t>
  </si>
  <si>
    <t>код</t>
  </si>
  <si>
    <t>наименование</t>
  </si>
  <si>
    <t>Налоговые и неналоговые доходы</t>
  </si>
  <si>
    <t>000 1 00 00000 00 0000 000</t>
  </si>
  <si>
    <t>Налоги на прибыль, доходы</t>
  </si>
  <si>
    <t>Налог на прибыль организаций</t>
  </si>
  <si>
    <t>Налог на прибыль организаций, зачисляемый в бюджеты бюджетной системы Российской Федерации по соответствующим ставкам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</si>
  <si>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</si>
  <si>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Налог на прибыль организаций консолидированных групп налогоплательщиков, зачисляемый в бюджеты субъектов Российской Федерации</t>
  </si>
  <si>
    <t>000 1 01 00000 00 0000 000</t>
  </si>
  <si>
    <t>000 1 01 01000 00 0000 110</t>
  </si>
  <si>
    <t>000 1 01 01010 00 0000 110</t>
  </si>
  <si>
    <t>182 1 01 01012 02 0000 110</t>
  </si>
  <si>
    <t>182 1 01 01014 02 0000 110</t>
  </si>
  <si>
    <t>Налог на доходы физических лиц</t>
  </si>
  <si>
    <t>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</si>
  <si>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</si>
  <si>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</si>
  <si>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</si>
  <si>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182 1 01 02020 01 0000 110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</si>
  <si>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</si>
  <si>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</si>
  <si>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</si>
  <si>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182 1 01 02040 01 0000 110</t>
  </si>
  <si>
    <t>Налоги на товары (работы, услуги), реализуемые на территории Российской Федерации</t>
  </si>
  <si>
    <t>000 1 03 00000 00 0000 110</t>
  </si>
  <si>
    <t>Акцизы по подакцизным товарам (продукции), производимым на территории Российской Федерации</t>
  </si>
  <si>
    <t>000 1 03 02000 01 0000 110</t>
  </si>
  <si>
    <t>Акцизы на пиво, производимое на территории Российской Федерации</t>
  </si>
  <si>
    <t>182 1 03 02100 01 0000 110</t>
  </si>
  <si>
    <t>Акцизы на алкогольную продукцию с объёмной долей этилового спирта свыше 9 процентов (за исключением пива, вин, фруктовых вин, игристых вин (шампанских), винных напитков, изготавливаемых без добавления ректификованного этилового спирта, произведенного из пищевого сырья, и (или) спиртованных виноградного или иного фруктового сусла, и (или) винного дистиллята, и (или) фруктового дистиллята), производимую на территории Российской Федерации</t>
  </si>
  <si>
    <t>182 1 03 02110 01 0000 110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</si>
  <si>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</si>
  <si>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</si>
  <si>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</si>
  <si>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</si>
  <si>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учётом установленных дифференцированных нормативов отчислений в местные бюджеты</t>
  </si>
  <si>
    <t>100 1 03 02250 01 0000 110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</si>
  <si>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учётом установленных дифференцированных нормативов отчислений в местные бюджеты</t>
  </si>
  <si>
    <t>100 1 03 02260 01 0000 110</t>
  </si>
  <si>
    <t>Акцизы на средние дистилляты, производимые на территории Российской Федерации</t>
  </si>
  <si>
    <t>182 1 03 02330 01 0000 110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</si>
  <si>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</si>
  <si>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</si>
  <si>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</si>
  <si>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</si>
  <si>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182 1 05 01011 01 0000 110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</si>
  <si>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</si>
  <si>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182 1 05 01021 01 0000 110</t>
  </si>
  <si>
    <t>Минимальный налог, зачисляемый в бюджеты субъектов Российской Федерации</t>
  </si>
  <si>
    <t>182 1 05 01050 01 0000 110</t>
  </si>
  <si>
    <t>Налоги на имущество</t>
  </si>
  <si>
    <t>000 1 06 00000 00 0000 000</t>
  </si>
  <si>
    <t>Налог на имущество организаций</t>
  </si>
  <si>
    <t>000 1 06 02000 02 0000 110</t>
  </si>
  <si>
    <t>Налог на имущество организаций по имуществу, не входящему в Единую систему газоснабжения</t>
  </si>
  <si>
    <t>182 1 06 02010 02 0000 110</t>
  </si>
  <si>
    <t>Налог на имущество организаций по имуществу, входящему в Единую систему газоснабжения</t>
  </si>
  <si>
    <t>182 1 06 02020 02 0000 110</t>
  </si>
  <si>
    <t>Транспортный налог</t>
  </si>
  <si>
    <t>000 1 06 04000 02 0000 110</t>
  </si>
  <si>
    <t>Транспортный налог с организаций</t>
  </si>
  <si>
    <t>182 1 06 04011 02 0000 110</t>
  </si>
  <si>
    <t>Транспортный налог с физических лиц</t>
  </si>
  <si>
    <t>182 1 06 04012 02 0000 110</t>
  </si>
  <si>
    <t>Налог на игорный бизнес</t>
  </si>
  <si>
    <t>182 1 06 05000 02 0000 110</t>
  </si>
  <si>
    <t>Налоги, сборы и регулярные платежи за пользование природными ресурсами</t>
  </si>
  <si>
    <t>000 1 07 00000 00 0000 000</t>
  </si>
  <si>
    <t>Налог на добычу полезных ископаемых</t>
  </si>
  <si>
    <t>000 1 07 01000 01 0000 110</t>
  </si>
  <si>
    <t>Налог на добычу общераспространенных полезных ископаемых</t>
  </si>
  <si>
    <t>182 1 07 01020 01 0000 110</t>
  </si>
  <si>
    <t>Налог на добычу прочих полезных ископаемых (за исключением полезных ископаемых в виде природных алмазов)</t>
  </si>
  <si>
    <t>182 1 07 01030 01 0000 110</t>
  </si>
  <si>
    <t>Сборы за пользование объектами животного мира и за пользование объектами водных биологических ресурсов</t>
  </si>
  <si>
    <t>000 1 07 04000 01 0000 110</t>
  </si>
  <si>
    <t>Сбор за пользование объектами животного мира</t>
  </si>
  <si>
    <t>182 1 07 04010 01 0000 110</t>
  </si>
  <si>
    <t>Сбор за пользование объектами водных биологических ресурсов (по внутренним водным объектам)</t>
  </si>
  <si>
    <t>182 1 07 04030 01 0000 110</t>
  </si>
  <si>
    <t>Государственная пошлина</t>
  </si>
  <si>
    <t>000 1 08 00000 00 0000 000</t>
  </si>
  <si>
    <t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в Российскую Федерацию или выездом из Российской Федерации</t>
  </si>
  <si>
    <t>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</si>
  <si>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</si>
  <si>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>Государственная пошлина за государственную регистрацию прав, ограничений (обременений) прав на недвижимое имущество и сделок с ним</t>
  </si>
  <si>
    <t>Государственная пошлина за совершение действий, связанных с лицензированием, с проведением аттестации в случаях, если такая аттестация предусмотрена законодательством Российской Федерации</t>
  </si>
  <si>
    <t>000 1 08 07080 01 0000 110</t>
  </si>
  <si>
    <t>Государственная пошлина за совершение действий, связанных с лицензированием, с проведением аттестации в случаях, если такая аттестация предусмотрена законодательством Российской Федерации, зачисляемая в бюджеты субъектов Российской Федерации</t>
  </si>
  <si>
    <t>000 1 08 07082 01 0000 110</t>
  </si>
  <si>
    <t>Государственная пошлина за выдачу и обмен паспорта гражданина Российской Федерации</t>
  </si>
  <si>
    <t>Государственная пошлина за государственную регистрацию политических партий и региональных отделений политических партий</t>
  </si>
  <si>
    <t>Государственная пошлина за государственную регистрацию средств массовой информации, продукция которых предназначена для распространения преимущественно на территории субъекта Российской Федерации, а также за выдачу дубликата свидетельства о такой регистрации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</si>
  <si>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регистрационных знаков, водительских удостоверений</t>
  </si>
  <si>
    <t>000 1 08 07140 01 0000 110</t>
  </si>
  <si>
    <t>Государственная пошлина за совершение действий уполномоченными органами исполнительной власти субъектов Российской Федерации, связанных с выдачей документов о проведении государственного технического осмотра тракторов, самоходных дорожно-строительных и иных самоходных машин и прицепов к ним, государственной регистрацией мототранспортных средств, прицепов, тракторов, самоходных дорожно-строительных и иных самоходных машин, выдачей удостоверений тракториста-машиниста (тракториста), временных удостоверений на право управления самоходными машинами, в том числе взамен утраченных или пришедших в негодность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</si>
  <si>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</si>
  <si>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000 1 08 07170 01 0000 110</t>
  </si>
  <si>
    <t>Государственная пошлина за выдачу органом исполнительной власти субъекта Российской Федерации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субъектов Российской Федерации</t>
  </si>
  <si>
    <t>Государственная пошлина за действия органов исполнительной власти субъектов Российской Федерации, связанные с государственной аккредитацией образовательных учреждений, осуществляемой в пределах переданных полномочий Российской Федерации в области образования</t>
  </si>
  <si>
    <t>Государственная пошлина за действия органов исполнительной власти субъектов Российской Федерации по проставлению апостиля на документах государственного образца об образовании, об ученых степенях и ученых званиях в пределах переданных полномочий Российской Федерации в области образования</t>
  </si>
  <si>
    <t>Государственная пошлина за действия уполномоченных органов субъектов Российской Федерации, связанные с лицензированием предпринимательской деятельности по управлению многоквартирными домами</t>
  </si>
  <si>
    <t>Задолженность и перерасчёты по отменённым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</si>
  <si>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</si>
  <si>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</si>
  <si>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</si>
  <si>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</si>
  <si>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</si>
  <si>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</si>
  <si>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</si>
  <si>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</si>
  <si>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</si>
  <si>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субъектов Российской Федерации (за исключением земельных участков бюджетных и автономных учреждений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</si>
  <si>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</si>
  <si>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</si>
  <si>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</t>
  </si>
  <si>
    <t>Платежи от государственных и муниципальных унитарных предприятий</t>
  </si>
  <si>
    <t>000 1 11 07000 00 0000 120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</si>
  <si>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</si>
  <si>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000 1 11 07010 00 0000 120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</si>
  <si>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</si>
  <si>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Платежи при пользовании природными ресурсами</t>
  </si>
  <si>
    <t>000 1 12 00000 00 0000 000</t>
  </si>
  <si>
    <t>Плата за негативное воздействие на окружающую среду</t>
  </si>
  <si>
    <t>000 1 12 01000 01 0000 120</t>
  </si>
  <si>
    <t>Плата за выбросы загрязняющих веществ в атмосферный воздух стационарными объектами</t>
  </si>
  <si>
    <t>048 1 12 01010 01 0000 120</t>
  </si>
  <si>
    <t>Плата за выбросы загрязняющих веществ в атмосферный воздух передвижными объектами</t>
  </si>
  <si>
    <t>048 1 12 01020 01 0000 120</t>
  </si>
  <si>
    <t>Плата за сбросы загрязняющих веществ в водные объекты</t>
  </si>
  <si>
    <t>048 1 12 01030 01 0000 120</t>
  </si>
  <si>
    <t>Плата за размещение отходов производства и потребления</t>
  </si>
  <si>
    <t>048 1 12 01040 01 0000 120</t>
  </si>
  <si>
    <t>Плата за иные виды негативного воздействия на окружающую среду</t>
  </si>
  <si>
    <t>048 1 12 01050 01 0000 120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</si>
  <si>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</si>
  <si>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048 1 12 01070 01 0000 120</t>
  </si>
  <si>
    <t>Платежи при пользовании недрами</t>
  </si>
  <si>
    <t>000 1 12 02000 00 0000 120</t>
  </si>
  <si>
    <t>Разовые платежи за пользование недрами при наступлении определенных событий, оговоренных в лицензии, при пользовании недрами на территории Российской Федерации</t>
  </si>
  <si>
    <t>000 1 12 02010 01 0000 120</t>
  </si>
  <si>
    <t>Разовые платежи за пользование недрами при наступлении определенных событий, оговоренных в лицензии, при пользовании недрами на территории Российской Федерации по участкам недр местного значения</t>
  </si>
  <si>
    <t>Регулярные платежи за пользование недрами при пользовании недрами на территории Российской Федерации</t>
  </si>
  <si>
    <t>182 1 12 02030 01 0000 120</t>
  </si>
  <si>
    <t>Плата за проведение государственной экспертизы запасов полезных ископаемых, геологической, экономической и экологической информации о предоставляемых в пользование участках недр</t>
  </si>
  <si>
    <t>000 1 12 02050 01 0000 120</t>
  </si>
  <si>
    <t>Плата за проведение государственной экспертизы запасов полезных ископаемых, геологической, экономической и экологической информации о предоставляемых в пользование участках недр местного значения</t>
  </si>
  <si>
    <t>Сборы за участие в конкурсе (аукционе) на право пользования участками недр</t>
  </si>
  <si>
    <t>000 1 12 02100 00 0000 120</t>
  </si>
  <si>
    <t>Сборы за участие в конкурсе (аукционе) на право пользования участками недр местного значения</t>
  </si>
  <si>
    <t>Плата за использование лесов</t>
  </si>
  <si>
    <t>000 1 12 04000 00 0000 120</t>
  </si>
  <si>
    <t>Плата за использование лесов, расположенных на землях лесного фонда</t>
  </si>
  <si>
    <t>000 1 12 04010 00 0000 120</t>
  </si>
  <si>
    <t>Плата за использование лесов, расположенных на землях лесного фонда, в части, превышающей минимальный размер платы по договору купли-продажи лесных насаждений</t>
  </si>
  <si>
    <t>Плата за использование лесов, расположенных на землях лесного фонда, в части, превышающей минимальный размер арендной платы</t>
  </si>
  <si>
    <t>Плата за использование лесов, расположенных на землях лесного фонда, в части платы по договору купли-продажи лесных насаждений для собственных нужд</t>
  </si>
  <si>
    <t>Доходы от оказания платных услуг (работ) и компенсации затрат государства</t>
  </si>
  <si>
    <t>000 1 13 00000 00 0000 000</t>
  </si>
  <si>
    <t>Доходы от оказания платных услуг (работ)</t>
  </si>
  <si>
    <t>000 1 13 01000 00 0000 130</t>
  </si>
  <si>
    <t>Прочие доходы от оказания платных услуг (работ)</t>
  </si>
  <si>
    <t>000 1 13 01990 00 0000 130</t>
  </si>
  <si>
    <t>Прочие доходы от оказания платных услуг (работ) получателями средств бюджетов субъектов Российской Федерации</t>
  </si>
  <si>
    <t>000 1 13 01992 02 0000 130</t>
  </si>
  <si>
    <t>Доходы от компенсации затрат государства</t>
  </si>
  <si>
    <t>000 1 13 02000 00 0000 130</t>
  </si>
  <si>
    <t>Прочие доходы от компенсации затрат государства</t>
  </si>
  <si>
    <t>000 1 13 02990 00 0000 130</t>
  </si>
  <si>
    <t>Прочие доходы от компенсации затрат бюджетов субъектов Российской Федерации</t>
  </si>
  <si>
    <t>000 1 13 02992 02 0000 130</t>
  </si>
  <si>
    <t>Доходы от продажи материальных и нематериальных активов</t>
  </si>
  <si>
    <t>000 1 14 00000 00 0000 000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</si>
  <si>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 а также имущества государственных унитарных предприятий, в том числе казённых)</t>
  </si>
  <si>
    <t>000 1 14 02000 00 0000 000</t>
  </si>
  <si>
    <t>Доходы от реализации имущества, находящегося в собственности субъектов Российской Федерации (за исключением имущества бюджетных и автономных учреждений субъектов Российской Федерации, а также имущества государственных унитарных предприятий субъектов Российской Федерации, в том числе казенных), в части реализации материальных запасов по указанному имуществу</t>
  </si>
  <si>
    <t>Доходы от реализации иного имущества, находящегося в собственности субъектов Российской Федерации (за исключением имущества бюджетных и автономных учреждений субъектов Российской Федерации, а также имущества государственных унитарных предприятий субъектов Российской Федерации, в том числе казенных),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</si>
  <si>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</si>
  <si>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</si>
  <si>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</si>
  <si>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000 1 14 06020 00 0000 430</t>
  </si>
  <si>
    <t>Доходы от продажи земельных участков, находящихся в собственности субъектов Российской Федерации (за исключением земельных участков бюджетных и автономных учреждений субъектов Российской Федерации)</t>
  </si>
  <si>
    <t>240 1 14 06022 02 0000 430</t>
  </si>
  <si>
    <t>Штрафы, санкции, возмещение ущерба</t>
  </si>
  <si>
    <t>000 1 16 00000 00 0000 000</t>
  </si>
  <si>
    <t>Денежные взыскания (штрафы) за нарушение антимонопольного законодательства в сфере конкуренции на товарных рынках, защиты конкуренции на рынке финансовых услуг, законодательства о естественных монополиях и законодательства о государственном регулировании цен (тарифов)</t>
  </si>
  <si>
    <t>000 1 16 02000 00 0000 140</t>
  </si>
  <si>
    <t>Денежные взыскания (штрафы) за нарушение законодательства о государственном регулировании цен (тарифов) в части цен (тарифов), регулируемых органами государственной власти субъектов Российской Федерации, налагаемые органами исполнительной власти субъектов Российской Федерации</t>
  </si>
  <si>
    <t>Денежные взыскания (штрафы) за нарушение законодательства о налогах и сборах</t>
  </si>
  <si>
    <t>000 1 16 03000 00 0000 140</t>
  </si>
  <si>
    <t>Денежные взыскания (штрафы) за нарушение законодательства о налогах и сборах, предусмотренные статьей 129.2 Налогового кодекса Российской Федерации</t>
  </si>
  <si>
    <t>Денежные взыскания (штрафы) за нарушение бюджетного законодательства Российской Федерации</t>
  </si>
  <si>
    <t>000 1 16 18000 00 0000 140</t>
  </si>
  <si>
    <t>Денежные взыскания (штрафы) за нарушение бюджетного законодательства (в части бюджетов субъектов Российской Федерации)</t>
  </si>
  <si>
    <t>Денежные взыскания (штрафы) за нарушение законодательства о рекламе</t>
  </si>
  <si>
    <t>Денежные взыскания (штрафы) за нарушение законодательства Российской Федерации о пожарной безопасности</t>
  </si>
  <si>
    <t>Денежные взыскания (штрафы) за правонарушения в области дорожного движения</t>
  </si>
  <si>
    <t>000 1 16 30000 01 0000 140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</si>
  <si>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</si>
  <si>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000 1 16 30010 01 0000 140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</si>
  <si>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регионального или межмуниципального значения</t>
  </si>
  <si>
    <t>188 1 16 30012 01 0000 140</t>
  </si>
  <si>
    <t>Денежные взыскания (штрафы) за нарушение законодательства Российской Федерации о безопасности дорожного движения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</si>
  <si>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</si>
  <si>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000 1 16 32000 00 0000 140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</si>
  <si>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субъектов Российской Федерации)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</si>
  <si>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</si>
  <si>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000 1 16 33000 00 0000 140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</si>
  <si>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субъектов Российской Федерации</t>
  </si>
  <si>
    <t>000 1 16 33020 02 0000 140</t>
  </si>
  <si>
    <t>Поступления сумм в возмещение вреда, причиняемого автомобильным дорогам транспортными средствами, осуществляющими перевозки тяжеловесных и (или) крупногабаритных грузов</t>
  </si>
  <si>
    <t>000 1 16 37000 00 0000 140</t>
  </si>
  <si>
    <t>Поступления сумм в возмещение вреда, причиняемого автомобильным дорогам регионального или межмуниципального значения транспортными средствами, осуществляющими перевозки тяжеловесных и (или) крупногабаритных грузов, зачисляемые в бюджеты субъектов Российской Федерации</t>
  </si>
  <si>
    <t>Прочие поступления от денежных взысканий (штрафов) и иных сумм в возмещение ущерба</t>
  </si>
  <si>
    <t>000 1 16 90000 00 0000 140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</si>
  <si>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</si>
  <si>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000 1 16 90020 02 0000 140</t>
  </si>
  <si>
    <t>Прочие неналоговые доходы</t>
  </si>
  <si>
    <t>000 1 17 00000 00 0000 000</t>
  </si>
  <si>
    <t>000 1 17 05000 00 0000 180</t>
  </si>
  <si>
    <t>Прочие неналоговые доходы бюджетов субъектов Российской Федерации</t>
  </si>
  <si>
    <t>Управление федеральной налоговой службы по Республике Коми</t>
  </si>
  <si>
    <t>Прогноз доходов республиканского бюджета Республики Коми  на 2017г. (текущий финансовый год)</t>
  </si>
  <si>
    <t>Оценка исполнения 2017г. (текущий финансовый год)</t>
  </si>
  <si>
    <t>на 2018г. (очередной финансовый год)</t>
  </si>
  <si>
    <t>на 2019г. (первый год планового периода)</t>
  </si>
  <si>
    <t>на 2020г. (второй год планового периода)</t>
  </si>
  <si>
    <t>Кассовые поступления в текущем финансовом году (по состоянию на "01" июля 2017г.</t>
  </si>
  <si>
    <t>Доходы от уплаты акцизов на алкогольную продукцию с объемной долей этилового спирта свыше 9 процентов (за исключением пива, вин, фруктовых вин, игристых вин (шампанских), винных напитков, изготавливаемых без добавления ректификованного этилового спирта, произведенного из пищевого сырья, и (или) спиртованных виноградного или иного фруктового сусла, и (или) винного дистиллята, и (или) фруктового дистиллята), подлежащие распределению в бюджеты субъектов Российской Федерации</t>
  </si>
  <si>
    <t>100 1 03 02140 01 0000 110</t>
  </si>
  <si>
    <t>Управление Федерального казначейства по Республики Коми</t>
  </si>
  <si>
    <t>182 1 05 01000 00 0000 110</t>
  </si>
  <si>
    <t>182 1 05 01010 01 0000 110</t>
  </si>
  <si>
    <t>182 1 05 01020 01 0000 110</t>
  </si>
  <si>
    <t>Налог на добычу полезных ископаемых в виде угля</t>
  </si>
  <si>
    <t xml:space="preserve">182 1 07 01060 01 0000 110
</t>
  </si>
  <si>
    <t>Прочие государственные пошлины за совершение прочих юридически значимых действий, подлежащие зачислению в бюджет субъекта Российской Федерации</t>
  </si>
  <si>
    <t>Государственная пошлина за выдачу документа об утверждении нормативов образования отходов производства и потребления и лимитов на их размещение, а также за переоформление и выдачу дубликата указанного документа</t>
  </si>
  <si>
    <t>Государственная пошлина за выдачу исполнительными органами государственной власти субъектов Российской Федерации документа об утверждении нормативов образования отходов производства и потребления и лимитов на их размещение, а также за переоформление и выдачу дубликата указанного документа</t>
  </si>
  <si>
    <t>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органов, связанные с изменением и выдачей документов на транспортные средства, регистрационных знаков, водительских удостоверений</t>
  </si>
  <si>
    <t>Государственная пошлина за государственную регистрацию юридического лица, физических лиц в качестве индивидуальных предпринимателей, изменений, вносимых в учредительные документы юридического лица, за государственную регистрацию ликвидации юридического лица и другие юридически значимые действия</t>
  </si>
  <si>
    <t>Государственная пошлина за государственную регистрацию межрегиональных, региональных и местных и общественных объединений, а также за государственную регистрацию изменений их учредительных документов</t>
  </si>
  <si>
    <t>Государственная пошлина по делам, рассматриваемым Конституционным Судом РФ и конституционными (уставными) судами субъектов РФ</t>
  </si>
  <si>
    <t>Государственная пошлина по делам, рассматриваемым Конституционными судами субъектов РФ</t>
  </si>
  <si>
    <t>963 1 11 01020 02 0000 120</t>
  </si>
  <si>
    <t>Министерство Республики Коми имущественных и земельных отношений</t>
  </si>
  <si>
    <t>Проценты, полученные от предоставления бюджетных кредитов внутри страны</t>
  </si>
  <si>
    <t>Министерство финансов Республики Коми</t>
  </si>
  <si>
    <t>000 1 11 03000 00 0000 120</t>
  </si>
  <si>
    <t>Проценты, полученные от предоставления бюджетных кредитов внутри страны за счет средств бюджетов субъектов Российской Федерации</t>
  </si>
  <si>
    <t>892 1 11 03020 02 0000 120</t>
  </si>
  <si>
    <t>Плата по соглашениям об установлении сервитута в отношении земельных участков, находящихся в государственной или муниципально собственности</t>
  </si>
  <si>
    <t xml:space="preserve"> 000 1 11 05300 00 0000 100</t>
  </si>
  <si>
    <t>863 1 11 07012 02 0000 120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</si>
  <si>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</si>
  <si>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</si>
  <si>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поступления от использования имущества, находящегося в собственности субъектов Российской Федерации (за исключением имущества бюджетных и автономных учреждений субъектов Российской Федерации, а также имущества государственных унитарных предприятий субъектов Российской Федерации, в том числе казенных)</t>
  </si>
  <si>
    <t>863 1 11 09042 02 0000 120</t>
  </si>
  <si>
    <t>000 1 17 05020 02 0000 180</t>
  </si>
  <si>
    <t>Избирательная комиссия Республики Коми, Администрация Главы Республики Коми, Министерство промышленности, природных ресурсов, энергетики и транспорта Республики Коми, Министерство Республики Коми имущественных и земельных отношений</t>
  </si>
  <si>
    <t>Невыясненные поступления</t>
  </si>
  <si>
    <t>000 1 17 01000 00 0000 180</t>
  </si>
  <si>
    <t>Невыясненные поступления, зачисляемые в бюджеты субъектов Российской Федерации</t>
  </si>
  <si>
    <t>000 1 17 01020 02 0000 180</t>
  </si>
  <si>
    <t>Министерство строительства и дорожного хозяйства Республики Коми</t>
  </si>
  <si>
    <t xml:space="preserve">Федеральная служба по надзору в сфере защиты прав потребителей и благополучия человека, Избирательная комиссия Республики Коми, Министерство строительства и дорожного хозяйства Республики Коми, Министерство инвестиций, промышленности и транспорта Республики, Министрество труда, занятости и социальной защиты Республики Коми, Министерство природных ресурсов и охраны окружающей среды Республики Коми, Министерство энергетики, жилищно-коммунального хозяйства и тарифов Республики Коми, Министерство здравооохранения Республики Коми, Министерство Республики Коми имущественных и земельных отношений, Министерство образования, науки и молодежной политики Республики Коми, Комитет Республики Коми гражданской обороны и чрезвычайных ситуаций, Министерство сельского хозяйства и потребительского рынка Республики Коми, Министерство юстиции Республики Коми, Министерство финансов Республики Коми </t>
  </si>
  <si>
    <t>Избирательная комиссия Республики Коми, Аппарат Государственного Совета Республики Коми, Администрация Главы республики Коми, Министерство экономики Републики Коми,Министерство строительства и дорожного хозяйства Республики Коми, Министерство инвестиций, Министерство здравоохранения Республики Коми, Министерство образования Республики Коми, Комитет Республики Коми гражданской обороны и чрезвычайной ситуаций</t>
  </si>
  <si>
    <t>Министерство экономики Республики Коми, Министертсво образования, науки и молодежной политики Республики Коми</t>
  </si>
  <si>
    <t>Федеральная служба по надзору в сфере транспорта, Министерство внутренних дел Российской Федерации</t>
  </si>
  <si>
    <t>000 1 16 30020 01 0000 140</t>
  </si>
  <si>
    <t>Министерство внутренних дел Российской Федерации</t>
  </si>
  <si>
    <t>000 1 05 0300001 0000 110</t>
  </si>
  <si>
    <t>Единый сельскохозяйственный налог</t>
  </si>
  <si>
    <t>Единый сельскохозяйственный налог (за налоговые периоды, истекшие до 1 января 2011 года)</t>
  </si>
  <si>
    <t>182 1 05 0302001 0000 110</t>
  </si>
  <si>
    <t>Федеральная служба по надзору в сфере связи, информационных технологий и массовых коммуникаций</t>
  </si>
  <si>
    <t>096 1 08 0713001 0000 110</t>
  </si>
  <si>
    <t>Федеральная налоговая служба</t>
  </si>
  <si>
    <t>182 1 08 0202001 0000 100</t>
  </si>
  <si>
    <t>000 1 08 0200001 0000 110</t>
  </si>
  <si>
    <t>Министерство внутренних дел</t>
  </si>
  <si>
    <t>188 1 08 06000 01 0000 110</t>
  </si>
  <si>
    <t>182 108 0701001 0000 110</t>
  </si>
  <si>
    <t>Федеральная регистрационная служба</t>
  </si>
  <si>
    <t>321 1 08 07020 01 0000 110</t>
  </si>
  <si>
    <t xml:space="preserve">Министерство природных ресурсов и охраны окружающей среды Республики Коми </t>
  </si>
  <si>
    <t>Министерство природных ресурсов и охраны окружающей среды Республики Коми, Министерство образования, науки и молодежной политики Республики Коми, Министерство сельского хозяйства и потребительского рынка Республики Коми</t>
  </si>
  <si>
    <t>188 1 08 07100 01 0000 110</t>
  </si>
  <si>
    <t>Министерство юстиции Российской Федерации</t>
  </si>
  <si>
    <t>318 1 08 07110 01 0000 110</t>
  </si>
  <si>
    <t>318 1 08 07120 010000 110</t>
  </si>
  <si>
    <t>188 1 08 07141 01 0000 110</t>
  </si>
  <si>
    <t>Служба Республики Коми строительного, жилищного и технического надзора (контроля)</t>
  </si>
  <si>
    <t>843 1 08 07142 01 0000 110</t>
  </si>
  <si>
    <t xml:space="preserve">Министерство строительства и дорожного хозяйства Республики Коми </t>
  </si>
  <si>
    <t>827 1 08 07172 01 0000 110</t>
  </si>
  <si>
    <t>000 108 07280 01 0000 110</t>
  </si>
  <si>
    <t>852 108 07282 01 0000 110</t>
  </si>
  <si>
    <t xml:space="preserve">Министерство инвестиций, промышленности и транспорта Республики Коми </t>
  </si>
  <si>
    <t>844 108 0730001 0000 110</t>
  </si>
  <si>
    <t>Министерство образования, науки и молодежной политики Республики Коми</t>
  </si>
  <si>
    <t>875 1 08 07380 01 0000 110</t>
  </si>
  <si>
    <t>875 1 08 07390 01 0000 110</t>
  </si>
  <si>
    <t>843 1 08 07400 01 0000 110</t>
  </si>
  <si>
    <t>182 1 09 00000 00 0000 000</t>
  </si>
  <si>
    <t>000 1 11 05022 02 0000 120</t>
  </si>
  <si>
    <t xml:space="preserve">Министерство Республики Коми имущественных и земельных отношений, Министерство строительства и дорожного хозяйства Республики Коми </t>
  </si>
  <si>
    <t>863 1 11 05032 02 0000 120</t>
  </si>
  <si>
    <t>827 1 11 05320 00 0000 100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</si>
  <si>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</si>
  <si>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</si>
  <si>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Федеральная служба по надзору в сфере природопользования</t>
  </si>
  <si>
    <t>852 1 12 02012 01 0000 120</t>
  </si>
  <si>
    <t>852 1 12 02052 01 0000 120</t>
  </si>
  <si>
    <t>852 1 12 02102 02 0000 120</t>
  </si>
  <si>
    <t>852 1 12 04013 02 0000 120</t>
  </si>
  <si>
    <t>852 1 12 04014 02 0000 120</t>
  </si>
  <si>
    <t>852 1 12 04015 02 0000 120</t>
  </si>
  <si>
    <t>Плата за предоставление сведений и документов, содержащихся в Едином государственном реестре юридических лиц и в Едином государственном реестре индивидуальных предпринимателей</t>
  </si>
  <si>
    <t>Плата за предоставление сведений из Единого государственного реестра недвижимости</t>
  </si>
  <si>
    <t>182 11301020010000130</t>
  </si>
  <si>
    <t>321 11301031010000 130</t>
  </si>
  <si>
    <t>Плата за предоставление сведений, документов, содержащихся в государственных реестрах (регистрах)</t>
  </si>
  <si>
    <t>Плата за предоставление государственными органами субъектов Российской Федерации, казенными учреждениями субъектов Российской Федерации сведений, документов, содержащихся в государственных реестрах (регистрах), ведение которых осуществляется данными государственными органами, учреждениями</t>
  </si>
  <si>
    <t>00011301400010000130</t>
  </si>
  <si>
    <t>852 11301410010000130</t>
  </si>
  <si>
    <t>Министерство строительства и дорожного хозяйства Республики Коми, Представительство Республики Коми в Северо-Западном регионе Российской Федерации, Служба Республики Коми строительного, жилищного и технического надзора (контроля), Министерство труда, занятости и социальной защиты Республики Коми, Министерство сельского хозяйства и потребительского рынка Республики Коми, Министерство инвестиций, промышленности и транспорта Республики Коми, Министерство природных ресурсов и охраны окружающей среды Республики Коми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</si>
  <si>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</si>
  <si>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субъектов Российской Федерации</t>
  </si>
  <si>
    <t>Министерство сельского хозяйства и потребительского рынка Республики Коми</t>
  </si>
  <si>
    <t>Избирательная комиссия Республики Коми, Аппарат Государственного Совета Республики Коми, Администрация Главы Республики Коми, Министерство экономики Республики Коми,Министерство строительства и дорожного хозяйства Республики Коми, Министерство энергетики, жилищно-коммунального хозяйства и тарифов Республики Коми, Министерство сельского хозяйства и потребительского рынка Республики Коми, Постоянное представительство Республики Коми при Президенте Российской Федерации, Министерство инвестиций, промышленности и транспорта Республики, Министерство природных ресурсов и охраны окружающей среды Республики Коми, Служба Республики Коми строительного, жилищного и технического надзора (контроля), Министерство труда, занятости и социальной защиты Республики Коми, Министерство национальной политики Республики Коми, Министерство здравоохранения Республики Коми, Управление Республики Коми по охране объектов культурного наследия, Министерство Республики Коми имущественных и земельных отношений, Министерство физической культуры и спорта Республики Коми, Министерство образования, науки и молодежной политики Республики Коми, Комитет Республики Коми гражданской обороны и чрезвычайных ситуаций, Министерство юстиции Республики Коми, Министерство финансов Республики Коми</t>
  </si>
  <si>
    <t>Доходы от реализации имущества, находящегося в собственности субъектов Российской Федерации (за исключением движимого имущества бюджетных и автономных учреждений субъектов Российской Федерации, а также имущества государственных унитарных предприятий субъектов Российской Федерации, в том числе казенных), в части реализации основных средств по указанному имуществу</t>
  </si>
  <si>
    <t>000 1 14 02 02002 0000 410</t>
  </si>
  <si>
    <t>863 1 14 02023 02 0000 410</t>
  </si>
  <si>
    <t>Доходы от реализации имущества, находящегося в оперативном управлении учреждений, находящихся в ведении органов государственной власти субъектов Российской Федерации (за исключением имущества бюджетных и автономных учреждений субъектов Российской Федерации), в части реализации материальных запасов по указанному имуществу</t>
  </si>
  <si>
    <t xml:space="preserve">Министерство энергетики, жилищно-коммунального хозяйства и тарифов Республики Коми </t>
  </si>
  <si>
    <t>866 1 16 02030 02 0000 140</t>
  </si>
  <si>
    <t>000 1 16 03020 02 0000 140</t>
  </si>
  <si>
    <t>000 1 16 18020 02 0000 140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</si>
  <si>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</si>
  <si>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субъектов Российской Федерации</t>
  </si>
  <si>
    <t>Доходы от возмещения ущерба при возникновении страховых случаев</t>
  </si>
  <si>
    <t>Доходы от возмещения ущерба при возникновении страховых случаев, когда выгодоприобретателями выступают получатели средств бюджетов субъектов Российской Федерации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</si>
  <si>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субъектов Российской Федерации</t>
  </si>
  <si>
    <t>Доходы от возмещения ущерба при возникновении иных страховых случаев, когда выгодоприобретателями выступают получатели средств бюджетов субъектов Российской Федерации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</si>
  <si>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</si>
  <si>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Денежные взыскания (штрафы) за нарушение лесного законодательства</t>
  </si>
  <si>
    <t>Денежные взыскания (штрафы) за нарушение водного законодательства</t>
  </si>
  <si>
    <t>Денежные взыскания (штрафы) за нарушение водного законодательства, установленное на водных объектах, находящихся в собственности субъектов Российской Федерации</t>
  </si>
  <si>
    <t>Денежные взыскания (штрафы) за нарушение водного законодательства, установленное на водных объектах, находящихся в федеральной собственности, налагаемые исполнительными органами государственной власти субъектов Российской Федерации</t>
  </si>
  <si>
    <t>Реестр источников доходов республиканского бюджета Республики Коми на 2018 год и плановый период 2019 и 2020 годов</t>
  </si>
  <si>
    <t>000 1 16 27000 01 0000 140</t>
  </si>
  <si>
    <t>Министерство Российской Федерации по делам гражданской обороны, чрезвычайным ситуациям и ликвидации последствий стихийных бедствий, Министерство здравооохранения Республики Коми</t>
  </si>
  <si>
    <t>Федеральная антимонопольная служба, Министерство внутренних дел, Генеральная прокуратура Российской Федерации</t>
  </si>
  <si>
    <t>000 1 16 26000 01 0000 140</t>
  </si>
  <si>
    <t>852 1 16 25082 02 0000 140</t>
  </si>
  <si>
    <t>852 1 16 25086 02 000 0140</t>
  </si>
  <si>
    <t>852 1 16 25070 00 0000 140</t>
  </si>
  <si>
    <t xml:space="preserve"> 000 1 16 25080 00 0000 140</t>
  </si>
  <si>
    <t>000 1 162 1000 00 0000 140</t>
  </si>
  <si>
    <t>000 1 16 21020 02 0000 140</t>
  </si>
  <si>
    <t>000 1 16 23000 00 0000 140</t>
  </si>
  <si>
    <t>000 1 16 23020 02 0000 140</t>
  </si>
  <si>
    <t>000 1 162 500000 0000 140</t>
  </si>
  <si>
    <t>000 1 16 23022 02 0000 140</t>
  </si>
  <si>
    <t>844 1 16 23021 02 0000 140</t>
  </si>
  <si>
    <t>827 1 16 37020 02 0000 140</t>
  </si>
  <si>
    <t>000 1 16 32000 02 0000 140</t>
  </si>
  <si>
    <t>000 1 13 02060 00 0000 130</t>
  </si>
  <si>
    <t>882 1 13 02062 02 0000 130</t>
  </si>
  <si>
    <t>000 1 14 02020 02 0000 440</t>
  </si>
  <si>
    <t>000 1 14 02022 02 0000 440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</si>
  <si>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</si>
  <si>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</si>
  <si>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</si>
  <si>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</si>
  <si>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000 2 02 20000 00 0000 151</t>
  </si>
  <si>
    <t>000 2 00 00000 00 0000 000</t>
  </si>
  <si>
    <t>000 2 02 00000 00 0000 000</t>
  </si>
  <si>
    <t>000 2 02 30000 00 0000 151</t>
  </si>
  <si>
    <t>Субвенции бюджетам субъектов Российской Федерации и муниципальных образований</t>
  </si>
  <si>
    <t>Федеральное казначейство</t>
  </si>
  <si>
    <t>ДОХОДЫ всего</t>
  </si>
  <si>
    <t>Прогноз доходов  бюджета МОГО "Инта"</t>
  </si>
  <si>
    <t>Наименование главного администратора доходов бюджета МОГО "Инта"</t>
  </si>
  <si>
    <t>Единый налог на вмененный доход для отдельных видов деятельности</t>
  </si>
  <si>
    <t>182 1 05 02000 02 0000 110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</si>
  <si>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</si>
  <si>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182 1 05 03010 01 0000 110</t>
  </si>
  <si>
    <t>182 1 05 03000 01 0000 110</t>
  </si>
  <si>
    <t>182 1 05 04000 02 0000 110</t>
  </si>
  <si>
    <t>Налог, взимаемый в связи с применением патентной системы налогообложения</t>
  </si>
  <si>
    <t>182 1 05 04010 02 0000 110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</si>
  <si>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</si>
  <si>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Налог на имущество физических лиц</t>
  </si>
  <si>
    <t>182 1 06 01000 0 0000 110</t>
  </si>
  <si>
    <t>182 1 06 01020 04 0000 110</t>
  </si>
  <si>
    <t xml:space="preserve">Налог на имущество физических лиц, взимаемый по ставкам, применяемым к объектам налогообложения, расположенных в границах городских округов </t>
  </si>
  <si>
    <t>Земельный налог</t>
  </si>
  <si>
    <t>182 1 06 06000 00 0000 110</t>
  </si>
  <si>
    <t>Земельный налог с организаций</t>
  </si>
  <si>
    <t>182 1 06 06032 04 0000 110</t>
  </si>
  <si>
    <t>182 1 06 06030 00 0000 110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</si>
  <si>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</si>
  <si>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</t>
  </si>
  <si>
    <t>182 1 06 06040 00 0000 110</t>
  </si>
  <si>
    <t>182 1 06 06042 04 0000 110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</si>
  <si>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</si>
  <si>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000 1 08 03000 01 0000 110</t>
  </si>
  <si>
    <t>182 1 08 03010 01 0000 100</t>
  </si>
  <si>
    <t>Государственная пошлина по делам, рассматриваемым в судах общей юрисдикции, мировыми судьями</t>
  </si>
  <si>
    <t>Админситрация муниципального городского округа "Инта"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</si>
  <si>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</si>
  <si>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Денежные взыскания (штрафы) за нарушение законодательства о налогах и сборах, предусмотренные статьей 116, 118, статьей 119, пунктами 1 и 2 статьи 120, статьями 125, 126, 128, 129, 132, 133, 134, 135 , Налогового кодекса Российской Федерации</t>
  </si>
  <si>
    <t>182 1 16 03030 01 0000 140</t>
  </si>
  <si>
    <t>182 1 16 03010 01 0000 140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</si>
  <si>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</si>
  <si>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</si>
  <si>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000 1 16 06000 01 0000 140</t>
  </si>
  <si>
    <t>182 1 16 06000 01 0000 140</t>
  </si>
  <si>
    <t>000 1 16 43000 01 0000 140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</si>
  <si>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</si>
  <si>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000 1 16 08000 01 0000 140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</si>
  <si>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</si>
  <si>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Управление Федеральная служба по надзору в сфере защиты прав потребителей и благополучия человека по Республике Коми</t>
  </si>
  <si>
    <t>141 1 16 08010 01 0000 140</t>
  </si>
  <si>
    <t>Министерство внутренних дел  по Республике Коми</t>
  </si>
  <si>
    <t>141 1 16 08020 01 0000 140</t>
  </si>
  <si>
    <t>188 1 16 08010 01 0000 140</t>
  </si>
  <si>
    <t>188 1 16 08020 01 0000 140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</si>
  <si>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 (федеральные государственные органы, Банк России, органы управления государственными внебюджетными фондами Российской Федерации)</t>
  </si>
  <si>
    <t>000 1 16 25000 00 0000 140</t>
  </si>
  <si>
    <t>Денежные взыскания (штрафы) за нарушение законодательства Российской Федерации об особо охраняемых природных территориях</t>
  </si>
  <si>
    <t>Управление федеральной службы по надзору в сфере природопользования по Республике Коми</t>
  </si>
  <si>
    <t>048 1 16 25020 01 0000 140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</si>
  <si>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</si>
  <si>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Денежные взыскания (штрафы) за нарушение законодательства в области охраны окружающей среды</t>
  </si>
  <si>
    <t>Министерство природных ресурсов  и охраны окружающей среды РК</t>
  </si>
  <si>
    <t>321 1 16 25060 00 0000 140</t>
  </si>
  <si>
    <t>Управление Федеральной службы государственной регистрации, кадастра и картографии по Республике Коми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</si>
  <si>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</si>
  <si>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000 1 16 28000 01 0000 140</t>
  </si>
  <si>
    <t>141 1 16 28000 01 0000 140</t>
  </si>
  <si>
    <t>188 1 16 28000 01 0000 140</t>
  </si>
  <si>
    <t>Прочие денежные взыскания (штрафы) за правонарушения в области дорожного движения</t>
  </si>
  <si>
    <t xml:space="preserve"> 000 1 16 33000 00 0000 140</t>
  </si>
  <si>
    <t>188 1 16 30030 01 0000 140</t>
  </si>
  <si>
    <t>161 1 16 33040 04 0000 140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</si>
  <si>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</si>
  <si>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Федеральная антимонопольная служба</t>
  </si>
  <si>
    <t xml:space="preserve"> 000 1 16 41000 00 0000 140</t>
  </si>
  <si>
    <t>498 1 16 41000 01 0000 140</t>
  </si>
  <si>
    <t>Денежные взыскания (штрафы) за нарушение законодательства Российской Федерации об электроэнергетике</t>
  </si>
  <si>
    <t>Денежные взыскания (штрафы) за нарушение законодательства Российской Федерации об электроэнергетике (федеральные государственные органы, Банк России, органы управления государственными внебюджетными фондами Российской Федерации)</t>
  </si>
  <si>
    <t>Печорское управление Федеральной службы по экологическому, технологическому и атомному надзору</t>
  </si>
  <si>
    <t>000 1 16 45000 01 0000 140</t>
  </si>
  <si>
    <t>Денежные взыскания (штрафы) за нарушения законодательства Российской Федерации о промышленной безопасности</t>
  </si>
  <si>
    <t>Денежные взыскания (штрафы) за нарушения законодательства Российской Федерации о промышленной безопасности (федеральные государственные органы, Банк России, органы управления государственными внебюджетными фондами Российской Федерации)</t>
  </si>
  <si>
    <t>498 1 16 45000 01 0000 140</t>
  </si>
  <si>
    <t>000 1 16 90 040 04 0000 140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</si>
  <si>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</si>
  <si>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Управление федеральной службы по надзору в сфере природопользования по Республике Коми,  Двинско-Печорское территориальное управление Федерального агентства по рыболовству, Управление Федеральной службы по ветеринарному и фитосанитарному надзору по РК, Управление Федеральной слуюбы по надзору в сфере связи и массовых коммуникаций по Республики Коми, Управление государственного автомобильного надзора по Республики Коми, Упарвление Федеральной службы по надзору в сфере защиты прав потреьителей и благополучия человека по Республике Коми, Территориальный орган Федеральной службы статистики по РК, Главное управление Министерства РФ по делам ГО, ЧС и ликвидации подследствий стихийных бедствий по РК, Министерство внутренних дел по Республике Коми, Служба Республики Коми строительного, жилищного и технического надзора (контроля), Министерство образования и высшей школы РК, Администрация муниципального образования городского округа "Инта"</t>
  </si>
  <si>
    <t xml:space="preserve"> Администрация муниципального образования городского округа "Инта"</t>
  </si>
  <si>
    <t>Прочие неналоговые доходы бюджетам городских округов</t>
  </si>
  <si>
    <t>Невыясненные поступления, зачисляемые в бюджет городских округов</t>
  </si>
  <si>
    <t>000 1 17 01040 04 0000 180</t>
  </si>
  <si>
    <t>188 1 16 43000 01 0000 140</t>
  </si>
  <si>
    <t>Управление Федеральной службы судебных приставов по Республике Коми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</si>
  <si>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</si>
  <si>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923 1 08 07173 01 0000 110</t>
  </si>
  <si>
    <t>923 1 08 07170 01 0000 110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</si>
  <si>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</si>
  <si>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923 1 11 01040 04 0000 120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</si>
  <si>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</si>
  <si>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923 1 11 05012 04 0000 120</t>
  </si>
  <si>
    <t>923 1 11 05024 04 0000 120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</si>
  <si>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</si>
  <si>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 xml:space="preserve"> 000 1 11 05030 00 0000 120</t>
  </si>
  <si>
    <t>923 1 11 05034 04 0000 120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</si>
  <si>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</si>
  <si>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городскими округами</t>
  </si>
  <si>
    <t>923 1 11 07014 04 0000 120</t>
  </si>
  <si>
    <t>923 1 11 09044 04 0000 120</t>
  </si>
  <si>
    <t>Прочие поступления от использования имущества, находящегося в собственности городских округов (за исключением имущества бюджетных и автономных учреждений субъектов Российской Федерации, а также имущества государственных унитарных предприятий, в том числе казенных)</t>
  </si>
  <si>
    <t>923 1 13 01994 04 0000 130</t>
  </si>
  <si>
    <t>923 1 13 02994 04 0000 130</t>
  </si>
  <si>
    <t>Прочие доходы от оказания платных услуг (работ) получателями средств бюджетов городских округов</t>
  </si>
  <si>
    <t>Прочие доходы от компенсации затрат бюджетов городских округов</t>
  </si>
  <si>
    <t>923 1 14 02043 04 0000 410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</si>
  <si>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</si>
  <si>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000 1 14 06010 00 0000 430</t>
  </si>
  <si>
    <t>923 1 14 06012 04 0000 430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</si>
  <si>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</si>
  <si>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</si>
  <si>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Отдел образования администрации муниципального образования городского округа "Инта"</t>
  </si>
  <si>
    <t>992 2 02 10000 00 0000 151</t>
  </si>
  <si>
    <t>992 2 02 15001 04 0000 151</t>
  </si>
  <si>
    <t>992 2 02 15002 04 0000 151</t>
  </si>
  <si>
    <t>Дотации бюджетам городских округов на выравнивание бюджетной обеспеченности</t>
  </si>
  <si>
    <t>Дотации бюджетам на поддержку мер по обеспечению сбалансированности бюджетов</t>
  </si>
  <si>
    <t>Финансовое управление администрации муниципального образования городского округа "Инта"</t>
  </si>
  <si>
    <t>Субсидии бюджетам городских округов на реализацию мероприятий государственной программы Российской Федерации "Доступная среда" на 2011 - 2020 годы</t>
  </si>
  <si>
    <t>956 02 25519 04 0000 151</t>
  </si>
  <si>
    <t>Субсидия бюджетам городских округов на поддержку отрасли культуры</t>
  </si>
  <si>
    <t>923 02 25527 04 0000 151</t>
  </si>
  <si>
    <t>Субсидии бюджетам городских округов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</si>
  <si>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923 2 02 25555 04 0000 151</t>
  </si>
  <si>
    <t>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</si>
  <si>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000 2 02 29999 04 0000 151</t>
  </si>
  <si>
    <t>Прочие субсидии бюджетам городских округов</t>
  </si>
  <si>
    <t xml:space="preserve">Отдел культуры администрации муниципального образования городского округа "Инта" </t>
  </si>
  <si>
    <t xml:space="preserve"> Администрация муниципального образования городского округа "Инта"                                                         Отдел культуры администрации муниципального образования городского округа "Инта"             Отдел образования администрации муниципального образования городского округа "Инта"</t>
  </si>
  <si>
    <t xml:space="preserve"> Администрация муниципального образования городского округа "Инта"                                                                 Отдел образования администрации муниципального образования городского округа "Инта"</t>
  </si>
  <si>
    <t>Субвенции бюджетам городских округов на выполнение передаваемых полномочий субъектов Российской Федерации</t>
  </si>
  <si>
    <t>000 2 02 30024 04 0000 151</t>
  </si>
  <si>
    <t>975 2 02 30029 04 0000 151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</si>
  <si>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</si>
  <si>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975 2 02 39999 04 0000 151</t>
  </si>
  <si>
    <t>Прочие субвенции бюджетам городских округов</t>
  </si>
  <si>
    <t>000 2 18 00000 00 0000 180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</si>
  <si>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</si>
  <si>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Доходы бюджетов городских округов от возврата бюджетными учреждениями остатков субсидий прошлых лет</t>
  </si>
  <si>
    <t>000 2 19 00000 00 0000 180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</si>
  <si>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</si>
  <si>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</si>
  <si>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000 2 19 00000 04 0000 151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</si>
  <si>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</si>
  <si>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000 2 19 60010 04 0000 151</t>
  </si>
  <si>
    <t>923 2 19 45156 04 0000 151</t>
  </si>
  <si>
    <t>Возврат остатков иных межбюджетных трансфертов на реализацию программ местного развития и обеспечение занятости для шахтерских городов и поселков из бюджетов городских округов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</si>
  <si>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городских округов</t>
  </si>
  <si>
    <t xml:space="preserve">000 1 16 23000 00 0000 140
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</si>
  <si>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</t>
  </si>
  <si>
    <t>923 1 16 37030 04 0000 140</t>
  </si>
  <si>
    <t>852 1 16 25030 01 0000 140</t>
  </si>
  <si>
    <t>852 1 16 25050 01 0000 140</t>
  </si>
  <si>
    <t>923 2 02 35120 04 0000 151</t>
  </si>
  <si>
    <t xml:space="preserve">Субвенции бюджетам городских округов на 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 </t>
  </si>
  <si>
    <t>322 1 16 43000 01 0000 140</t>
  </si>
  <si>
    <t>923 1 16 23000 00 0000 140</t>
  </si>
  <si>
    <t xml:space="preserve"> Администрация муниципального образования городского округа "Инта"                                          Отдел спорта и молодежной политики администрации муниципального                                Отдел культуры администрации муниципального образования городского округа "Инта"образования городского округа "Инта"</t>
  </si>
  <si>
    <t>000 2 02 25027 04 0000 151</t>
  </si>
  <si>
    <t>Реестр источников доходов  бюджета муниципального образования городского округа "Инта" на 2019 год и плановый период 2020 и 2021 годов</t>
  </si>
  <si>
    <t>Прогноз доходов  бюджета МОГО "Инта"  на 2018г. (текущий финансовый год)</t>
  </si>
  <si>
    <t>Кассовые поступления в текущем финансовом году (по состоянию на "01" ноября 2018г.</t>
  </si>
  <si>
    <t>Оценка исполнения 2018г. (текущий финансовый год)</t>
  </si>
  <si>
    <t>на 2019г. (очередной финансовый год)</t>
  </si>
  <si>
    <t>на 2020г. (первый год планового периода)</t>
  </si>
  <si>
    <t>на 2021г. (второй год планового периода)</t>
  </si>
  <si>
    <t xml:space="preserve">  </t>
  </si>
  <si>
    <t>182 1 05 02010 02 0000 110</t>
  </si>
  <si>
    <t>182 1 05 02022 01 0000 110</t>
  </si>
  <si>
    <t>923 1 17 05040 04 0000 180</t>
  </si>
  <si>
    <t>992 1 17 05040 04 0000 180</t>
  </si>
  <si>
    <t xml:space="preserve"> Финансовое управление администрация муниципального образования городского округа "Инта"</t>
  </si>
  <si>
    <t>956 02 25467 04 0000 151</t>
  </si>
  <si>
    <t>Субсидии бюджетам городских округов на обеспечение развития и укрепления материально-технической базы муниципальных домов культуры</t>
  </si>
  <si>
    <t>Иные межбюджетные трансферты</t>
  </si>
  <si>
    <t>000 2 02 40000 00 0000 151</t>
  </si>
  <si>
    <t>Прочие межбюджетные трансферты, передаваемые бюджетам городских округов</t>
  </si>
  <si>
    <t>923 2 02 49999 04 0000 151</t>
  </si>
  <si>
    <t>000 2 07 00000 00 0000 180</t>
  </si>
  <si>
    <t>ПРОЧИЕ БЕЗВОЗМЕЗДНЫЕ ПОСТУПЛЕНИЯ</t>
  </si>
  <si>
    <t>Прочие безвозмездные поступления в бюджеты городских округов</t>
  </si>
  <si>
    <t>956 2 07 04000 04 0000 180</t>
  </si>
  <si>
    <t>956 2 18 04010 04 0000 180</t>
  </si>
  <si>
    <t>923 2 19 25027 04 0000 151</t>
  </si>
  <si>
    <t>923 2 19 35120 04 0000 151</t>
  </si>
  <si>
    <t>Возврат остатков субсидий на мероприятия государственной программы Российской Федерации "Доступная среда" на 2011 - 2020 годы из бюджетов городских округов</t>
  </si>
  <si>
    <t>Возврат остатков субвенций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из бюджетов городских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</si>
</sst>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5" tint="-0.24997711111789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4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justify" vertical="center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165" fontId="3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0" fontId="3" fillId="0" borderId="1" xfId="0" applyFont="1" applyBorder="1"/>
    <xf numFmtId="0" fontId="7" fillId="0" borderId="1" xfId="0" applyFont="1" applyBorder="1" applyAlignment="1">
      <alignment wrapText="1"/>
    </xf>
    <xf numFmtId="0" fontId="7" fillId="0" borderId="1" xfId="0" applyFont="1" applyBorder="1"/>
    <xf numFmtId="165" fontId="7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7" fillId="0" borderId="1" xfId="0" applyFont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49" fontId="7" fillId="0" borderId="1" xfId="0" applyNumberFormat="1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165" fontId="1" fillId="0" borderId="0" xfId="0" applyNumberFormat="1" applyFont="1"/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0" fontId="6" fillId="0" borderId="1" xfId="0" applyFont="1" applyBorder="1"/>
    <xf numFmtId="0" fontId="7" fillId="0" borderId="1" xfId="0" applyFont="1" applyBorder="1" applyAlignment="1">
      <alignment horizontal="center" vertical="center"/>
    </xf>
    <xf numFmtId="0" fontId="8" fillId="0" borderId="1" xfId="0" applyFont="1" applyBorder="1"/>
    <xf numFmtId="165" fontId="6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left" vertical="top"/>
    </xf>
    <xf numFmtId="0" fontId="7" fillId="0" borderId="1" xfId="0" applyFont="1" applyBorder="1" applyAlignment="1">
      <alignment horizontal="left" vertical="top"/>
    </xf>
    <xf numFmtId="0" fontId="5" fillId="0" borderId="1" xfId="0" applyFont="1" applyBorder="1"/>
    <xf numFmtId="165" fontId="5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vertical="top" wrapText="1"/>
    </xf>
    <xf numFmtId="0" fontId="6" fillId="0" borderId="1" xfId="0" applyFont="1" applyBorder="1" applyAlignment="1">
      <alignment vertical="top"/>
    </xf>
    <xf numFmtId="0" fontId="6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165" fontId="1" fillId="0" borderId="1" xfId="0" applyNumberFormat="1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wrapText="1"/>
    </xf>
    <xf numFmtId="0" fontId="10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/>
    </xf>
    <xf numFmtId="0" fontId="9" fillId="0" borderId="0" xfId="0" applyFont="1" applyAlignment="1">
      <alignment vertical="top" wrapText="1"/>
    </xf>
    <xf numFmtId="0" fontId="1" fillId="2" borderId="0" xfId="0" applyFont="1" applyFill="1"/>
    <xf numFmtId="49" fontId="6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vertical="top" wrapText="1"/>
    </xf>
    <xf numFmtId="0" fontId="7" fillId="2" borderId="1" xfId="0" applyFont="1" applyFill="1" applyBorder="1"/>
    <xf numFmtId="165" fontId="7" fillId="2" borderId="1" xfId="0" applyNumberFormat="1" applyFont="1" applyFill="1" applyBorder="1" applyAlignment="1">
      <alignment horizontal="center" vertical="center"/>
    </xf>
    <xf numFmtId="165" fontId="12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vertical="top"/>
    </xf>
    <xf numFmtId="0" fontId="3" fillId="0" borderId="1" xfId="0" applyFont="1" applyBorder="1" applyAlignment="1">
      <alignment vertical="top"/>
    </xf>
    <xf numFmtId="0" fontId="1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165" fontId="3" fillId="0" borderId="1" xfId="0" applyNumberFormat="1" applyFont="1" applyBorder="1" applyAlignment="1">
      <alignment horizontal="center" vertical="top" wrapText="1"/>
    </xf>
    <xf numFmtId="165" fontId="3" fillId="0" borderId="1" xfId="0" applyNumberFormat="1" applyFont="1" applyFill="1" applyBorder="1" applyAlignment="1">
      <alignment horizontal="center" vertical="top" wrapText="1"/>
    </xf>
    <xf numFmtId="165" fontId="1" fillId="0" borderId="0" xfId="0" applyNumberFormat="1" applyFont="1" applyAlignment="1">
      <alignment vertical="top"/>
    </xf>
    <xf numFmtId="0" fontId="1" fillId="0" borderId="1" xfId="0" applyFont="1" applyBorder="1" applyAlignment="1">
      <alignment horizontal="center" vertical="top" wrapText="1"/>
    </xf>
    <xf numFmtId="165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Border="1" applyAlignment="1">
      <alignment vertical="top"/>
    </xf>
    <xf numFmtId="0" fontId="1" fillId="2" borderId="1" xfId="0" applyFont="1" applyFill="1" applyBorder="1" applyAlignment="1">
      <alignment horizontal="center" vertical="top" wrapText="1"/>
    </xf>
    <xf numFmtId="165" fontId="1" fillId="0" borderId="1" xfId="0" applyNumberFormat="1" applyFont="1" applyFill="1" applyBorder="1" applyAlignment="1">
      <alignment horizontal="center" vertical="top"/>
    </xf>
    <xf numFmtId="165" fontId="1" fillId="0" borderId="1" xfId="0" applyNumberFormat="1" applyFont="1" applyBorder="1" applyAlignment="1">
      <alignment horizontal="center" vertical="top"/>
    </xf>
    <xf numFmtId="49" fontId="4" fillId="0" borderId="1" xfId="0" applyNumberFormat="1" applyFont="1" applyBorder="1" applyAlignment="1">
      <alignment vertical="top" wrapText="1"/>
    </xf>
    <xf numFmtId="49" fontId="4" fillId="0" borderId="1" xfId="0" applyNumberFormat="1" applyFont="1" applyBorder="1" applyAlignment="1">
      <alignment horizontal="left" vertical="top" wrapText="1"/>
    </xf>
    <xf numFmtId="165" fontId="3" fillId="0" borderId="1" xfId="0" applyNumberFormat="1" applyFont="1" applyBorder="1" applyAlignment="1">
      <alignment horizontal="center" vertical="top"/>
    </xf>
    <xf numFmtId="165" fontId="3" fillId="0" borderId="1" xfId="0" applyNumberFormat="1" applyFont="1" applyFill="1" applyBorder="1" applyAlignment="1">
      <alignment horizontal="center" vertical="top"/>
    </xf>
    <xf numFmtId="49" fontId="5" fillId="0" borderId="1" xfId="0" applyNumberFormat="1" applyFont="1" applyBorder="1" applyAlignment="1">
      <alignment vertical="top" wrapText="1"/>
    </xf>
    <xf numFmtId="164" fontId="5" fillId="0" borderId="1" xfId="0" applyNumberFormat="1" applyFont="1" applyBorder="1" applyAlignment="1">
      <alignment horizontal="left" vertical="top" wrapText="1"/>
    </xf>
    <xf numFmtId="49" fontId="5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top" wrapText="1"/>
    </xf>
    <xf numFmtId="0" fontId="7" fillId="0" borderId="1" xfId="0" applyFont="1" applyBorder="1" applyAlignment="1">
      <alignment vertical="top"/>
    </xf>
    <xf numFmtId="165" fontId="7" fillId="0" borderId="1" xfId="0" applyNumberFormat="1" applyFont="1" applyBorder="1" applyAlignment="1">
      <alignment horizontal="center" vertical="top"/>
    </xf>
    <xf numFmtId="165" fontId="7" fillId="0" borderId="1" xfId="0" applyNumberFormat="1" applyFont="1" applyFill="1" applyBorder="1" applyAlignment="1">
      <alignment horizontal="center" vertical="top"/>
    </xf>
    <xf numFmtId="164" fontId="6" fillId="0" borderId="1" xfId="0" applyNumberFormat="1" applyFont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/>
    </xf>
    <xf numFmtId="165" fontId="6" fillId="0" borderId="1" xfId="0" applyNumberFormat="1" applyFont="1" applyBorder="1" applyAlignment="1">
      <alignment horizontal="center" vertical="top"/>
    </xf>
    <xf numFmtId="165" fontId="6" fillId="0" borderId="1" xfId="0" applyNumberFormat="1" applyFont="1" applyFill="1" applyBorder="1" applyAlignment="1">
      <alignment horizontal="center" vertical="top"/>
    </xf>
    <xf numFmtId="0" fontId="7" fillId="0" borderId="1" xfId="0" applyFont="1" applyFill="1" applyBorder="1" applyAlignment="1">
      <alignment horizontal="center" vertical="top"/>
    </xf>
    <xf numFmtId="0" fontId="1" fillId="2" borderId="0" xfId="0" applyFont="1" applyFill="1" applyAlignment="1">
      <alignment vertical="top"/>
    </xf>
    <xf numFmtId="0" fontId="6" fillId="0" borderId="1" xfId="0" applyFont="1" applyBorder="1" applyAlignment="1">
      <alignment horizontal="center" vertical="top"/>
    </xf>
    <xf numFmtId="165" fontId="5" fillId="0" borderId="1" xfId="0" applyNumberFormat="1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 wrapText="1"/>
    </xf>
    <xf numFmtId="165" fontId="7" fillId="0" borderId="1" xfId="0" applyNumberFormat="1" applyFont="1" applyBorder="1" applyAlignment="1">
      <alignment horizontal="center" vertical="top" wrapText="1"/>
    </xf>
    <xf numFmtId="165" fontId="7" fillId="0" borderId="1" xfId="0" applyNumberFormat="1" applyFont="1" applyFill="1" applyBorder="1" applyAlignment="1">
      <alignment horizontal="center" vertical="top" wrapText="1"/>
    </xf>
    <xf numFmtId="165" fontId="1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left" vertical="top" wrapText="1"/>
    </xf>
    <xf numFmtId="0" fontId="1" fillId="0" borderId="0" xfId="0" applyFont="1" applyAlignment="1">
      <alignment horizontal="center" vertical="top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/>
    <xf numFmtId="49" fontId="5" fillId="0" borderId="1" xfId="0" applyNumberFormat="1" applyFont="1" applyFill="1" applyBorder="1" applyAlignment="1">
      <alignment vertical="top" wrapText="1"/>
    </xf>
    <xf numFmtId="164" fontId="5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/>
    </xf>
    <xf numFmtId="49" fontId="6" fillId="0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/>
    </xf>
    <xf numFmtId="0" fontId="9" fillId="0" borderId="1" xfId="0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usernames" Target="revisions/userNames1.xml"/><Relationship Id="rId5" Type="http://schemas.openxmlformats.org/officeDocument/2006/relationships/theme" Target="theme/theme1.xml"/><Relationship Id="rId10" Type="http://schemas.openxmlformats.org/officeDocument/2006/relationships/revisionHeaders" Target="revisions/revisionHeaders.xml"/><Relationship Id="rId4" Type="http://schemas.openxmlformats.org/officeDocument/2006/relationships/worksheet" Target="worksheets/sheet4.xml"/></Relationships>
</file>

<file path=xl/revisions/_rels/revisionHeaders.xml.rels><?xml version="1.0" encoding="UTF-8" standalone="yes"?>
<Relationships xmlns="http://schemas.openxmlformats.org/package/2006/relationships"><Relationship Id="rId142" Type="http://schemas.openxmlformats.org/officeDocument/2006/relationships/revisionLog" Target="revisionLog7.xml"/><Relationship Id="rId150" Type="http://schemas.openxmlformats.org/officeDocument/2006/relationships/revisionLog" Target="revisionLog14.xml"/><Relationship Id="rId155" Type="http://schemas.openxmlformats.org/officeDocument/2006/relationships/revisionLog" Target="revisionLog19.xml"/><Relationship Id="rId138" Type="http://schemas.openxmlformats.org/officeDocument/2006/relationships/revisionLog" Target="revisionLog3.xml"/><Relationship Id="rId141" Type="http://schemas.openxmlformats.org/officeDocument/2006/relationships/revisionLog" Target="revisionLog6.xml"/><Relationship Id="rId146" Type="http://schemas.openxmlformats.org/officeDocument/2006/relationships/revisionLog" Target="revisionLog1.xml"/><Relationship Id="rId154" Type="http://schemas.openxmlformats.org/officeDocument/2006/relationships/revisionLog" Target="revisionLog18.xml"/><Relationship Id="rId137" Type="http://schemas.openxmlformats.org/officeDocument/2006/relationships/revisionLog" Target="revisionLog2.xml"/><Relationship Id="rId140" Type="http://schemas.openxmlformats.org/officeDocument/2006/relationships/revisionLog" Target="revisionLog5.xml"/><Relationship Id="rId145" Type="http://schemas.openxmlformats.org/officeDocument/2006/relationships/revisionLog" Target="revisionLog10.xml"/><Relationship Id="rId153" Type="http://schemas.openxmlformats.org/officeDocument/2006/relationships/revisionLog" Target="revisionLog17.xml"/><Relationship Id="rId144" Type="http://schemas.openxmlformats.org/officeDocument/2006/relationships/revisionLog" Target="revisionLog9.xml"/><Relationship Id="rId149" Type="http://schemas.openxmlformats.org/officeDocument/2006/relationships/revisionLog" Target="revisionLog13.xml"/><Relationship Id="rId152" Type="http://schemas.openxmlformats.org/officeDocument/2006/relationships/revisionLog" Target="revisionLog16.xml"/><Relationship Id="rId143" Type="http://schemas.openxmlformats.org/officeDocument/2006/relationships/revisionLog" Target="revisionLog8.xml"/><Relationship Id="rId148" Type="http://schemas.openxmlformats.org/officeDocument/2006/relationships/revisionLog" Target="revisionLog12.xml"/><Relationship Id="rId151" Type="http://schemas.openxmlformats.org/officeDocument/2006/relationships/revisionLog" Target="revisionLog15.xml"/><Relationship Id="rId156" Type="http://schemas.openxmlformats.org/officeDocument/2006/relationships/revisionLog" Target="revisionLog20.xml"/><Relationship Id="rId139" Type="http://schemas.openxmlformats.org/officeDocument/2006/relationships/revisionLog" Target="revisionLog4.xml"/><Relationship Id="rId147" Type="http://schemas.openxmlformats.org/officeDocument/2006/relationships/revisionLog" Target="revisionLog1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E2D2EFE9-ED9B-4958-8FBC-50AD9C7FD0F8}" diskRevisions="1" revisionId="5010" version="2">
  <header guid="{E7F184F0-F306-4934-9F42-51FA17444320}" dateTime="2018-11-02T14:45:35" maxSheetId="5" userName="Наталья Гудимова" r:id="rId137" minRId="4312" maxRId="4368">
    <sheetIdMap count="4">
      <sheetId val="1"/>
      <sheetId val="2"/>
      <sheetId val="3"/>
      <sheetId val="4"/>
    </sheetIdMap>
  </header>
  <header guid="{9BED278C-E5CD-4B68-8C48-B35A3DF5F667}" dateTime="2018-11-03T08:47:56" maxSheetId="5" userName="Наталья Гудимова" r:id="rId138" minRId="4375" maxRId="4380">
    <sheetIdMap count="4">
      <sheetId val="1"/>
      <sheetId val="2"/>
      <sheetId val="3"/>
      <sheetId val="4"/>
    </sheetIdMap>
  </header>
  <header guid="{24E4270B-6CF6-4751-AC9E-21CE6B6886F0}" dateTime="2018-11-03T08:56:12" maxSheetId="5" userName="Наталья Гудимова" r:id="rId139" minRId="4387" maxRId="4408">
    <sheetIdMap count="4">
      <sheetId val="1"/>
      <sheetId val="2"/>
      <sheetId val="3"/>
      <sheetId val="4"/>
    </sheetIdMap>
  </header>
  <header guid="{C2D5E90A-6F3F-410F-AEF2-7444A612F53C}" dateTime="2018-11-03T08:57:00" maxSheetId="5" userName="Наталья Гудимова" r:id="rId140" minRId="4409" maxRId="4412">
    <sheetIdMap count="4">
      <sheetId val="1"/>
      <sheetId val="2"/>
      <sheetId val="3"/>
      <sheetId val="4"/>
    </sheetIdMap>
  </header>
  <header guid="{3F20D5D6-BD1D-4959-9723-22601E5150D3}" dateTime="2018-11-03T10:22:10" maxSheetId="5" userName="Наталья Гудимова" r:id="rId141" minRId="4413" maxRId="4518">
    <sheetIdMap count="4">
      <sheetId val="1"/>
      <sheetId val="2"/>
      <sheetId val="3"/>
      <sheetId val="4"/>
    </sheetIdMap>
  </header>
  <header guid="{9AAAE7BC-D5FC-488F-BA39-384285D361AC}" dateTime="2018-11-03T10:24:54" maxSheetId="5" userName="Наталья Гудимова" r:id="rId142" minRId="4519" maxRId="4526">
    <sheetIdMap count="4">
      <sheetId val="1"/>
      <sheetId val="2"/>
      <sheetId val="3"/>
      <sheetId val="4"/>
    </sheetIdMap>
  </header>
  <header guid="{CB393C74-A2D7-4783-A525-73F8235E7C75}" dateTime="2018-11-03T11:06:41" maxSheetId="5" userName="Наталья Гудимова" r:id="rId143" minRId="4527" maxRId="4667">
    <sheetIdMap count="4">
      <sheetId val="1"/>
      <sheetId val="2"/>
      <sheetId val="3"/>
      <sheetId val="4"/>
    </sheetIdMap>
  </header>
  <header guid="{687369E0-8F50-4A05-987C-06DFFE9EC89B}" dateTime="2018-11-03T11:18:39" maxSheetId="5" userName="Наталья Гудимова" r:id="rId144" minRId="4674" maxRId="4696">
    <sheetIdMap count="4">
      <sheetId val="1"/>
      <sheetId val="2"/>
      <sheetId val="3"/>
      <sheetId val="4"/>
    </sheetIdMap>
  </header>
  <header guid="{3CA0DF41-2BC7-44FD-B68E-B28626411D74}" dateTime="2018-11-03T12:48:46" maxSheetId="5" userName="Наталья Гудимова" r:id="rId145" minRId="4697" maxRId="4736">
    <sheetIdMap count="4">
      <sheetId val="1"/>
      <sheetId val="2"/>
      <sheetId val="3"/>
      <sheetId val="4"/>
    </sheetIdMap>
  </header>
  <header guid="{62BC34EF-D977-4E2C-B99E-499DD7102211}" dateTime="2018-11-03T13:04:29" maxSheetId="5" userName="Наталья Гудимова" r:id="rId146" minRId="4737" maxRId="4742">
    <sheetIdMap count="4">
      <sheetId val="1"/>
      <sheetId val="2"/>
      <sheetId val="3"/>
      <sheetId val="4"/>
    </sheetIdMap>
  </header>
  <header guid="{A24D9BCF-58ED-48EB-8437-31B6FF52FDB4}" dateTime="2018-11-03T14:50:36" maxSheetId="5" userName="Наталья Гудимова" r:id="rId147" minRId="4743" maxRId="4943">
    <sheetIdMap count="4">
      <sheetId val="1"/>
      <sheetId val="2"/>
      <sheetId val="3"/>
      <sheetId val="4"/>
    </sheetIdMap>
  </header>
  <header guid="{C6FE6846-C2A7-496A-A485-74117732A821}" dateTime="2018-11-03T15:02:36" maxSheetId="5" userName="Наталья Гудимова" r:id="rId148" minRId="4944" maxRId="4952">
    <sheetIdMap count="4">
      <sheetId val="1"/>
      <sheetId val="2"/>
      <sheetId val="3"/>
      <sheetId val="4"/>
    </sheetIdMap>
  </header>
  <header guid="{6BA974E2-EEE9-47FA-B97F-62EDB5ECCCC1}" dateTime="2018-11-03T15:40:13" maxSheetId="5" userName="Наталья Гудимова" r:id="rId149" minRId="4953">
    <sheetIdMap count="4">
      <sheetId val="1"/>
      <sheetId val="2"/>
      <sheetId val="3"/>
      <sheetId val="4"/>
    </sheetIdMap>
  </header>
  <header guid="{897AD672-DA50-4DDC-8565-8045512E7997}" dateTime="2018-11-03T15:46:57" maxSheetId="5" userName="Наталья Гудимова" r:id="rId150" minRId="4954" maxRId="4960">
    <sheetIdMap count="4">
      <sheetId val="1"/>
      <sheetId val="2"/>
      <sheetId val="3"/>
      <sheetId val="4"/>
    </sheetIdMap>
  </header>
  <header guid="{E5ACEA8C-24BA-4523-814F-AAF23D98074A}" dateTime="2018-11-06T09:49:35" maxSheetId="5" userName="Наталья Гудимова" r:id="rId151" minRId="4961" maxRId="4971">
    <sheetIdMap count="4">
      <sheetId val="1"/>
      <sheetId val="2"/>
      <sheetId val="3"/>
      <sheetId val="4"/>
    </sheetIdMap>
  </header>
  <header guid="{A90F644E-7888-4452-A871-EC937C418B58}" dateTime="2018-11-06T15:33:11" maxSheetId="5" userName="Наталья Гудимова" r:id="rId152" minRId="4978" maxRId="4981">
    <sheetIdMap count="4">
      <sheetId val="1"/>
      <sheetId val="2"/>
      <sheetId val="3"/>
      <sheetId val="4"/>
    </sheetIdMap>
  </header>
  <header guid="{9FEE1951-257C-486D-99D6-DB95B2BAB00E}" dateTime="2018-11-08T08:53:10" maxSheetId="5" userName="Наталья Гудимова" r:id="rId153" minRId="4982" maxRId="4988">
    <sheetIdMap count="4">
      <sheetId val="1"/>
      <sheetId val="2"/>
      <sheetId val="3"/>
      <sheetId val="4"/>
    </sheetIdMap>
  </header>
  <header guid="{DF73203F-A3F5-4AF4-B95E-8F1610591EBC}" dateTime="2018-11-08T14:15:14" maxSheetId="5" userName="Наталья Гудимова" r:id="rId154">
    <sheetIdMap count="4">
      <sheetId val="1"/>
      <sheetId val="2"/>
      <sheetId val="3"/>
      <sheetId val="4"/>
    </sheetIdMap>
  </header>
  <header guid="{1784A912-35C4-45EB-8B68-3D1AD0DBCBEB}" dateTime="2018-11-08T17:25:01" maxSheetId="5" userName="Наталья Гудимова" r:id="rId155" minRId="5001" maxRId="5004">
    <sheetIdMap count="4">
      <sheetId val="1"/>
      <sheetId val="2"/>
      <sheetId val="3"/>
      <sheetId val="4"/>
    </sheetIdMap>
  </header>
  <header guid="{E2D2EFE9-ED9B-4958-8FBC-50AD9C7FD0F8}" dateTime="2018-11-09T08:39:37" maxSheetId="5" userName="Наталья Гудимова" r:id="rId156">
    <sheetIdMap count="4">
      <sheetId val="1"/>
      <sheetId val="2"/>
      <sheetId val="3"/>
      <sheetId val="4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37" sId="2" numFmtId="4">
    <oc r="I157">
      <v>11.5</v>
    </oc>
    <nc r="I157">
      <v>0</v>
    </nc>
  </rcc>
  <rcc rId="4738" sId="2" numFmtId="4">
    <oc r="I160">
      <v>-22.5</v>
    </oc>
    <nc r="I160">
      <v>0</v>
    </nc>
  </rcc>
  <rcc rId="4739" sId="2" numFmtId="4">
    <oc r="I161">
      <v>-8</v>
    </oc>
    <nc r="I161">
      <v>0</v>
    </nc>
  </rcc>
  <rcc rId="4740" sId="2" numFmtId="4">
    <oc r="I162">
      <v>-224.73</v>
    </oc>
    <nc r="I162">
      <v>0</v>
    </nc>
  </rcc>
  <rcc rId="4741" sId="2" numFmtId="4">
    <oc r="I163">
      <v>-259.3</v>
    </oc>
    <nc r="I163">
      <v>0</v>
    </nc>
  </rcc>
  <rcc rId="4742" sId="2" numFmtId="4">
    <oc r="I132">
      <v>1573</v>
    </oc>
    <nc r="I132">
      <v>1560</v>
    </nc>
  </rcc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97" sId="2">
    <oc r="I85">
      <f>I86+I87+I88</f>
    </oc>
    <nc r="I85">
      <f>I86+I87+I88</f>
    </nc>
  </rcc>
  <rcc rId="4698" sId="2" numFmtId="4">
    <oc r="I86">
      <v>25</v>
    </oc>
    <nc r="I86">
      <v>35</v>
    </nc>
  </rcc>
  <rcc rId="4699" sId="2" numFmtId="4">
    <oc r="I87">
      <v>7</v>
    </oc>
    <nc r="I87">
      <v>15</v>
    </nc>
  </rcc>
  <rcc rId="4700" sId="2" numFmtId="4">
    <oc r="I89">
      <v>0</v>
    </oc>
    <nc r="I89">
      <f>I90</f>
    </nc>
  </rcc>
  <rcc rId="4701" sId="2" numFmtId="4">
    <oc r="I90">
      <v>0</v>
    </oc>
    <nc r="I90">
      <v>10</v>
    </nc>
  </rcc>
  <rcc rId="4702" sId="2">
    <oc r="I91">
      <f>I92+I94+I95+I93</f>
    </oc>
    <nc r="I91">
      <f>I92+I94+I95+I93</f>
    </nc>
  </rcc>
  <rcc rId="4703" sId="2" numFmtId="4">
    <oc r="I93">
      <v>40</v>
    </oc>
    <nc r="I93">
      <v>41.2</v>
    </nc>
  </rcc>
  <rcc rId="4704" sId="2" numFmtId="4">
    <oc r="I95">
      <v>22</v>
    </oc>
    <nc r="I95">
      <v>22.7</v>
    </nc>
  </rcc>
  <rcc rId="4705" sId="2">
    <oc r="I96">
      <f>I97</f>
    </oc>
    <nc r="I96">
      <f>I97</f>
    </nc>
  </rcc>
  <rcc rId="4706" sId="2" numFmtId="4">
    <oc r="I97">
      <v>0</v>
    </oc>
    <nc r="I97">
      <v>11.5</v>
    </nc>
  </rcc>
  <rcc rId="4707" sId="2">
    <oc r="I98">
      <f>I105+I104+I102+I100+I99+I101+I103</f>
    </oc>
    <nc r="I98">
      <f>I105+I104+I102+I100+I99+I101+I103</f>
    </nc>
  </rcc>
  <rcc rId="4708" sId="2" numFmtId="4">
    <oc r="I101">
      <v>0</v>
    </oc>
    <nc r="I101">
      <v>10</v>
    </nc>
  </rcc>
  <rcc rId="4709" sId="2" numFmtId="4">
    <oc r="I103">
      <v>0</v>
    </oc>
    <nc r="I103">
      <v>50</v>
    </nc>
  </rcc>
  <rcc rId="4710" sId="2" numFmtId="4">
    <oc r="I105">
      <v>20</v>
    </oc>
    <nc r="I105">
      <v>5</v>
    </nc>
  </rcc>
  <rcc rId="4711" sId="2">
    <oc r="I106">
      <f>I107+I108</f>
    </oc>
    <nc r="I106">
      <f>I107+I108</f>
    </nc>
  </rcc>
  <rcc rId="4712" sId="2">
    <oc r="I109">
      <f>I111+I110</f>
    </oc>
    <nc r="I109">
      <f>I111+I110</f>
    </nc>
  </rcc>
  <rcc rId="4713" sId="2" numFmtId="4">
    <oc r="I111">
      <v>0</v>
    </oc>
    <nc r="I111">
      <v>51.5</v>
    </nc>
  </rcc>
  <rcc rId="4714" sId="2">
    <oc r="I112">
      <f>I113</f>
    </oc>
    <nc r="I112">
      <f>I113</f>
    </nc>
  </rcc>
  <rcc rId="4715" sId="2" numFmtId="4">
    <oc r="I113">
      <v>75</v>
    </oc>
    <nc r="I113">
      <v>130.9</v>
    </nc>
  </rcc>
  <rcc rId="4716" sId="2">
    <oc r="I114">
      <f>I115</f>
    </oc>
    <nc r="I114">
      <f>I115</f>
    </nc>
  </rcc>
  <rcc rId="4717" sId="2">
    <oc r="I116">
      <f>I117</f>
    </oc>
    <nc r="I116">
      <f>I117</f>
    </nc>
  </rcc>
  <rcc rId="4718" sId="2" numFmtId="4">
    <oc r="I117">
      <v>0</v>
    </oc>
    <nc r="I117">
      <v>0.5</v>
    </nc>
  </rcc>
  <rcc rId="4719" sId="2">
    <oc r="I118">
      <f>I119</f>
    </oc>
    <nc r="I118">
      <f>I119</f>
    </nc>
  </rcc>
  <rcc rId="4720" sId="2">
    <oc r="I120">
      <f>I122+I121+I123</f>
    </oc>
    <nc r="I120">
      <f>I122+I121+I123</f>
    </nc>
  </rcc>
  <rcc rId="4721" sId="2" numFmtId="4">
    <oc r="I122">
      <v>400</v>
    </oc>
    <nc r="I122">
      <v>412</v>
    </nc>
  </rcc>
  <rcc rId="4722" sId="2">
    <oc r="I124">
      <f>I125</f>
    </oc>
    <nc r="I124">
      <f>I125</f>
    </nc>
  </rcc>
  <rcc rId="4723" sId="2" numFmtId="4">
    <oc r="I125">
      <v>200</v>
    </oc>
    <nc r="I125">
      <v>300</v>
    </nc>
  </rcc>
  <rcc rId="4724" sId="2">
    <oc r="I126">
      <f>I127</f>
    </oc>
    <nc r="I126">
      <f>I127</f>
    </nc>
  </rcc>
  <rcc rId="4725" sId="2" numFmtId="4">
    <oc r="I127">
      <f>715+55+80+140+6+1550+1193+600</f>
    </oc>
    <nc r="I127">
      <v>3950.7</v>
    </nc>
  </rcc>
  <rcc rId="4726" sId="2" numFmtId="4">
    <oc r="I132">
      <v>1513</v>
    </oc>
    <nc r="I132">
      <v>1573</v>
    </nc>
  </rcc>
  <rcc rId="4727" sId="2" numFmtId="4">
    <oc r="J132">
      <f>800+700</f>
    </oc>
    <nc r="J132">
      <v>1513</v>
    </nc>
  </rcc>
  <rcc rId="4728" sId="2" numFmtId="4">
    <oc r="I141">
      <v>0</v>
    </oc>
    <nc r="I141">
      <v>1219.02</v>
    </nc>
  </rcc>
  <rcc rId="4729" sId="2" numFmtId="4">
    <oc r="I142">
      <v>0</v>
    </oc>
    <nc r="I142">
      <v>82.53</v>
    </nc>
  </rcc>
  <rcc rId="4730" sId="2" numFmtId="4">
    <oc r="I143">
      <v>0</v>
    </oc>
    <nc r="I143">
      <v>4153.5</v>
    </nc>
  </rcc>
  <rcc rId="4731" sId="2" numFmtId="4">
    <oc r="I157">
      <v>0</v>
    </oc>
    <nc r="I157">
      <v>11.5</v>
    </nc>
  </rcc>
  <rcc rId="4732" sId="2" numFmtId="4">
    <oc r="I160">
      <v>0</v>
    </oc>
    <nc r="I160">
      <v>-22.5</v>
    </nc>
  </rcc>
  <rcc rId="4733" sId="2" numFmtId="4">
    <oc r="I161">
      <v>0</v>
    </oc>
    <nc r="I161">
      <v>-8</v>
    </nc>
  </rcc>
  <rcc rId="4734" sId="2" numFmtId="4">
    <oc r="I162">
      <v>0</v>
    </oc>
    <nc r="I162">
      <v>-224.73</v>
    </nc>
  </rcc>
  <rcc rId="4735" sId="2" numFmtId="4">
    <oc r="I163">
      <v>0</v>
    </oc>
    <nc r="I163">
      <v>-259.3</v>
    </nc>
  </rcc>
  <rcc rId="4736" sId="2">
    <oc r="I159">
      <f>I162+I163</f>
    </oc>
    <nc r="I159">
      <f>I162+I163+I161+I160</f>
    </nc>
  </rcc>
</revisions>
</file>

<file path=xl/revisions/revisionLog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43" sId="2" numFmtId="4">
    <oc r="J11">
      <v>122690</v>
    </oc>
    <nc r="J11">
      <v>115780</v>
    </nc>
  </rcc>
  <rcc rId="4744" sId="2" numFmtId="4">
    <oc r="K11">
      <v>117490</v>
    </oc>
    <nc r="K11">
      <v>115770</v>
    </nc>
  </rcc>
  <rcc rId="4745" sId="2" numFmtId="4">
    <oc r="L11">
      <v>112690</v>
    </oc>
    <nc r="L11">
      <v>116620</v>
    </nc>
  </rcc>
  <rcc rId="4746" sId="2" numFmtId="4">
    <oc r="J12">
      <v>310</v>
    </oc>
    <nc r="J12">
      <v>360</v>
    </nc>
  </rcc>
  <rcc rId="4747" sId="2" numFmtId="4">
    <oc r="K12">
      <v>310</v>
    </oc>
    <nc r="K12">
      <v>360</v>
    </nc>
  </rcc>
  <rcc rId="4748" sId="2" numFmtId="4">
    <oc r="L12">
      <v>310</v>
    </oc>
    <nc r="L12">
      <v>360</v>
    </nc>
  </rcc>
  <rcc rId="4749" sId="2" numFmtId="4">
    <oc r="J13">
      <v>300</v>
    </oc>
    <nc r="J13">
      <v>160</v>
    </nc>
  </rcc>
  <rcc rId="4750" sId="2" numFmtId="4">
    <oc r="K13">
      <v>300</v>
    </oc>
    <nc r="K13">
      <v>160</v>
    </nc>
  </rcc>
  <rcc rId="4751" sId="2" numFmtId="4">
    <oc r="L13">
      <v>300</v>
    </oc>
    <nc r="L13">
      <v>160</v>
    </nc>
  </rcc>
  <rcc rId="4752" sId="2" numFmtId="4">
    <oc r="J16">
      <v>1427</v>
    </oc>
    <nc r="J16">
      <v>1900</v>
    </nc>
  </rcc>
  <rcc rId="4753" sId="2" numFmtId="4">
    <oc r="K16">
      <v>1590</v>
    </oc>
    <nc r="K16">
      <v>1990</v>
    </nc>
  </rcc>
  <rcc rId="4754" sId="2" numFmtId="4">
    <oc r="L16">
      <v>1590</v>
    </oc>
    <nc r="L16">
      <v>1990</v>
    </nc>
  </rcc>
  <rcc rId="4755" sId="2" numFmtId="4">
    <oc r="J17">
      <v>13</v>
    </oc>
    <nc r="J17">
      <v>20</v>
    </nc>
  </rcc>
  <rcc rId="4756" sId="2" numFmtId="4">
    <oc r="K17">
      <v>13.7</v>
    </oc>
    <nc r="K17">
      <v>14</v>
    </nc>
  </rcc>
  <rcc rId="4757" sId="2" numFmtId="4">
    <oc r="L17">
      <v>13.7</v>
    </oc>
    <nc r="L17">
      <v>14</v>
    </nc>
  </rcc>
  <rcc rId="4758" sId="2" numFmtId="4">
    <oc r="J18">
      <v>2960</v>
    </oc>
    <nc r="J18">
      <v>3440</v>
    </nc>
  </rcc>
  <rcc rId="4759" sId="2" numFmtId="4">
    <oc r="K18">
      <v>3320</v>
    </oc>
    <nc r="K18">
      <v>3540</v>
    </nc>
  </rcc>
  <rcc rId="4760" sId="2" numFmtId="4">
    <oc r="L18">
      <v>3320</v>
    </oc>
    <nc r="L18">
      <v>3540</v>
    </nc>
  </rcc>
  <rcc rId="4761" sId="2" numFmtId="4">
    <oc r="J19">
      <v>-300</v>
    </oc>
    <nc r="J19">
      <v>-260</v>
    </nc>
  </rcc>
  <rcc rId="4762" sId="2" numFmtId="4">
    <oc r="K19">
      <v>-323.7</v>
    </oc>
    <nc r="K19">
      <v>-344</v>
    </nc>
  </rcc>
  <rcc rId="4763" sId="2" numFmtId="4">
    <oc r="L19">
      <v>-323.7</v>
    </oc>
    <nc r="L19">
      <v>-344</v>
    </nc>
  </rcc>
  <rcc rId="4764" sId="2" numFmtId="4">
    <oc r="J23">
      <v>15750</v>
    </oc>
    <nc r="J23">
      <v>14640</v>
    </nc>
  </rcc>
  <rcc rId="4765" sId="2" numFmtId="4">
    <oc r="K23">
      <v>15750</v>
    </oc>
    <nc r="K23">
      <v>14860</v>
    </nc>
  </rcc>
  <rcc rId="4766" sId="2" numFmtId="4">
    <oc r="L23">
      <v>15750</v>
    </oc>
    <nc r="L23">
      <v>15160</v>
    </nc>
  </rcc>
  <rcc rId="4767" sId="2" numFmtId="4">
    <oc r="J25">
      <v>7450</v>
    </oc>
    <nc r="J25">
      <v>6360</v>
    </nc>
  </rcc>
  <rcc rId="4768" sId="2" numFmtId="4">
    <oc r="K25">
      <v>7450</v>
    </oc>
    <nc r="K25">
      <v>6540</v>
    </nc>
  </rcc>
  <rcc rId="4769" sId="2" numFmtId="4">
    <oc r="L25">
      <v>7450</v>
    </oc>
    <nc r="L25">
      <v>6740</v>
    </nc>
  </rcc>
  <rcc rId="4770" sId="2" numFmtId="4">
    <oc r="J27">
      <v>26600</v>
    </oc>
    <nc r="J27">
      <v>24500</v>
    </nc>
  </rcc>
  <rcc rId="4771" sId="2" numFmtId="4">
    <oc r="K27">
      <v>26600</v>
    </oc>
    <nc r="K27">
      <v>24520</v>
    </nc>
  </rcc>
  <rcc rId="4772" sId="2" numFmtId="4">
    <oc r="L27">
      <v>26600</v>
    </oc>
    <nc r="L27">
      <v>24520</v>
    </nc>
  </rcc>
  <rcc rId="4773" sId="2" numFmtId="4">
    <oc r="J30">
      <v>100</v>
    </oc>
    <nc r="J30">
      <v>50</v>
    </nc>
  </rcc>
  <rcc rId="4774" sId="2" numFmtId="4">
    <oc r="K30">
      <v>100</v>
    </oc>
    <nc r="K30">
      <v>50</v>
    </nc>
  </rcc>
  <rcc rId="4775" sId="2" numFmtId="4">
    <oc r="L30">
      <v>100</v>
    </oc>
    <nc r="L30">
      <v>50</v>
    </nc>
  </rcc>
  <rcc rId="4776" sId="2" numFmtId="4">
    <oc r="K32">
      <v>1400</v>
    </oc>
    <nc r="K32">
      <v>1450</v>
    </nc>
  </rcc>
  <rcc rId="4777" sId="2" numFmtId="4">
    <oc r="L32">
      <v>1400</v>
    </oc>
    <nc r="L32">
      <v>1500</v>
    </nc>
  </rcc>
  <rcc rId="4778" sId="2" numFmtId="4">
    <oc r="J35">
      <v>3500</v>
    </oc>
    <nc r="J35">
      <v>6000</v>
    </nc>
  </rcc>
  <rcc rId="4779" sId="2" numFmtId="4">
    <oc r="K35">
      <v>3800</v>
    </oc>
    <nc r="K35">
      <v>7000</v>
    </nc>
  </rcc>
  <rcc rId="4780" sId="2" numFmtId="4">
    <oc r="L35">
      <v>4000</v>
    </oc>
    <nc r="L35">
      <v>7000</v>
    </nc>
  </rcc>
  <rcc rId="4781" sId="2" numFmtId="4">
    <oc r="J38">
      <v>2600</v>
    </oc>
    <nc r="J38">
      <v>2200</v>
    </nc>
  </rcc>
  <rcc rId="4782" sId="2" numFmtId="4">
    <oc r="K38">
      <v>2600</v>
    </oc>
    <nc r="K38">
      <v>2200</v>
    </nc>
  </rcc>
  <rcc rId="4783" sId="2" numFmtId="4">
    <oc r="L38">
      <v>2600</v>
    </oc>
    <nc r="L38">
      <v>2200</v>
    </nc>
  </rcc>
  <rcc rId="4784" sId="2" numFmtId="4">
    <oc r="J40">
      <v>1200</v>
    </oc>
    <nc r="J40">
      <v>800</v>
    </nc>
  </rcc>
  <rcc rId="4785" sId="2" numFmtId="4">
    <oc r="K40">
      <v>1200</v>
    </oc>
    <nc r="K40">
      <v>800</v>
    </nc>
  </rcc>
  <rcc rId="4786" sId="2" numFmtId="4">
    <oc r="L40">
      <v>1200</v>
    </oc>
    <nc r="L40">
      <v>800</v>
    </nc>
  </rcc>
  <rcc rId="4787" sId="2" numFmtId="4">
    <oc r="J43">
      <v>4000</v>
    </oc>
    <nc r="J43">
      <v>5000</v>
    </nc>
  </rcc>
  <rcc rId="4788" sId="2" numFmtId="4">
    <oc r="K43">
      <v>4000</v>
    </oc>
    <nc r="K43">
      <v>5000</v>
    </nc>
  </rcc>
  <rcc rId="4789" sId="2" numFmtId="4">
    <oc r="L43">
      <v>4000</v>
    </oc>
    <nc r="L43">
      <v>5000</v>
    </nc>
  </rcc>
  <rcc rId="4790" sId="2" numFmtId="4">
    <oc r="J49">
      <v>300</v>
    </oc>
    <nc r="J49">
      <v>320</v>
    </nc>
  </rcc>
  <rcc rId="4791" sId="2" numFmtId="4">
    <oc r="K49">
      <v>300</v>
    </oc>
    <nc r="K49">
      <v>320</v>
    </nc>
  </rcc>
  <rcc rId="4792" sId="2" numFmtId="4">
    <oc r="L49">
      <v>300</v>
    </oc>
    <nc r="L49">
      <v>320</v>
    </nc>
  </rcc>
  <rcc rId="4793" sId="2" numFmtId="4">
    <oc r="J51">
      <v>9400</v>
    </oc>
    <nc r="J51">
      <v>6000</v>
    </nc>
  </rcc>
  <rcc rId="4794" sId="2" numFmtId="4">
    <oc r="K51">
      <v>9600</v>
    </oc>
    <nc r="K51">
      <v>6200</v>
    </nc>
  </rcc>
  <rcc rId="4795" sId="2" numFmtId="4">
    <oc r="L51">
      <v>9900</v>
    </oc>
    <nc r="L51">
      <v>6400</v>
    </nc>
  </rcc>
  <rcc rId="4796" sId="2" numFmtId="4">
    <oc r="J52">
      <v>200</v>
    </oc>
    <nc r="J52">
      <v>134</v>
    </nc>
  </rcc>
  <rcc rId="4797" sId="2" numFmtId="4">
    <oc r="K52">
      <v>200</v>
    </oc>
    <nc r="K52">
      <v>137</v>
    </nc>
  </rcc>
  <rcc rId="4798" sId="2" numFmtId="4">
    <oc r="L52">
      <v>200</v>
    </oc>
    <nc r="L52">
      <v>140</v>
    </nc>
  </rcc>
  <rcc rId="4799" sId="2" numFmtId="4">
    <oc r="J54">
      <v>23100</v>
    </oc>
    <nc r="J54">
      <v>22000</v>
    </nc>
  </rcc>
  <rcc rId="4800" sId="2" numFmtId="4">
    <oc r="K54">
      <v>23100</v>
    </oc>
    <nc r="K54">
      <v>22000</v>
    </nc>
  </rcc>
  <rcc rId="4801" sId="2" numFmtId="4">
    <oc r="L54">
      <v>23100</v>
    </oc>
    <nc r="L54">
      <v>22000</v>
    </nc>
  </rcc>
  <rcc rId="4802" sId="2" numFmtId="4">
    <oc r="J57">
      <v>600</v>
    </oc>
    <nc r="J57">
      <v>550</v>
    </nc>
  </rcc>
  <rcc rId="4803" sId="2" numFmtId="4">
    <oc r="K57">
      <v>600</v>
    </oc>
    <nc r="K57">
      <v>550</v>
    </nc>
  </rcc>
  <rcc rId="4804" sId="2" numFmtId="4">
    <oc r="L57">
      <v>600</v>
    </oc>
    <nc r="L57">
      <v>550</v>
    </nc>
  </rcc>
  <rcc rId="4805" sId="2">
    <oc r="E56" t="inlineStr">
      <is>
        <t>Админситрация муниципального городского округа "Инта"</t>
      </is>
    </oc>
    <nc r="E56"/>
  </rcc>
  <rcc rId="4806" sId="2">
    <oc r="E59" t="inlineStr">
      <is>
        <t>Админситрация муниципального городского округа "Инта"</t>
      </is>
    </oc>
    <nc r="E59"/>
  </rcc>
  <rcc rId="4807" sId="2" numFmtId="4">
    <oc r="K60">
      <v>7000</v>
    </oc>
    <nc r="K60">
      <v>6750</v>
    </nc>
  </rcc>
  <rcc rId="4808" sId="2" numFmtId="4">
    <oc r="L60">
      <v>7000</v>
    </oc>
    <nc r="L60">
      <v>6290</v>
    </nc>
  </rcc>
  <rcc rId="4809" sId="2" numFmtId="4">
    <oc r="J63">
      <v>1529.9</v>
    </oc>
    <nc r="J63">
      <v>570</v>
    </nc>
  </rcc>
  <rcc rId="4810" sId="2" numFmtId="4">
    <oc r="K63">
      <v>1529.9</v>
    </oc>
    <nc r="K63">
      <v>610</v>
    </nc>
  </rcc>
  <rcc rId="4811" sId="2" numFmtId="4">
    <oc r="L63">
      <v>1559.9</v>
    </oc>
    <nc r="L63">
      <v>610</v>
    </nc>
  </rcc>
  <rcc rId="4812" sId="2" numFmtId="4">
    <oc r="J65">
      <v>120</v>
    </oc>
    <nc r="J65">
      <v>600</v>
    </nc>
  </rcc>
  <rcc rId="4813" sId="2" numFmtId="4">
    <oc r="K65">
      <v>120</v>
    </oc>
    <nc r="K65">
      <v>640</v>
    </nc>
  </rcc>
  <rcc rId="4814" sId="2" numFmtId="4">
    <oc r="L65">
      <v>130</v>
    </oc>
    <nc r="L65">
      <v>640</v>
    </nc>
  </rcc>
  <rcc rId="4815" sId="2" numFmtId="4">
    <oc r="J66">
      <v>300</v>
    </oc>
    <nc r="J66">
      <v>280</v>
    </nc>
  </rcc>
  <rcc rId="4816" sId="2" numFmtId="4">
    <oc r="L66">
      <v>310</v>
    </oc>
    <nc r="L66">
      <v>300</v>
    </nc>
  </rcc>
  <rcc rId="4817" sId="2" numFmtId="4">
    <oc r="J67">
      <v>0.1</v>
    </oc>
    <nc r="J67">
      <v>50</v>
    </nc>
  </rcc>
  <rcc rId="4818" sId="2" numFmtId="4">
    <oc r="K67">
      <v>0.1</v>
    </oc>
    <nc r="K67">
      <v>50</v>
    </nc>
  </rcc>
  <rcc rId="4819" sId="2" numFmtId="4">
    <oc r="L67">
      <v>0.1</v>
    </oc>
    <nc r="L67">
      <v>50</v>
    </nc>
  </rcc>
  <rcc rId="4820" sId="2" numFmtId="4">
    <oc r="J75">
      <v>5150</v>
    </oc>
    <nc r="J75">
      <v>5513</v>
    </nc>
  </rcc>
  <rcc rId="4821" sId="2" numFmtId="4">
    <oc r="K75">
      <v>5150</v>
    </oc>
    <nc r="K75">
      <v>5000</v>
    </nc>
  </rcc>
  <rcc rId="4822" sId="2" numFmtId="4">
    <oc r="L75">
      <v>5150</v>
    </oc>
    <nc r="L75">
      <v>5000</v>
    </nc>
  </rcc>
  <rrc rId="4823" sId="2" ref="A74:XFD74" action="deleteRow">
    <undo index="1" exp="ref" v="1" dr="L74" r="L73" sId="2"/>
    <undo index="1" exp="ref" v="1" dr="K74" r="K73" sId="2"/>
    <undo index="1" exp="ref" v="1" dr="J74" r="J73" sId="2"/>
    <undo index="1" exp="ref" v="1" dr="I74" r="I73" sId="2"/>
    <undo index="1" exp="ref" v="1" dr="H74" r="H73" sId="2"/>
    <undo index="1" exp="ref" v="1" dr="G74" r="G73" sId="2"/>
    <undo index="2" exp="area" ref3D="1" dr="$F$1:$F$1048576" dn="Z_5BFBE340_7A77_4A81_BD8D_F4A5E4682C7D_.wvu.Cols" sId="2"/>
    <undo index="1" exp="area" ref3D="1" dr="$A$1:$B$1048576" dn="Z_5BFBE340_7A77_4A81_BD8D_F4A5E4682C7D_.wvu.Cols" sId="2"/>
    <undo index="2" exp="area" ref3D="1" dr="$F$1:$F$1048576" dn="Z_59B1F92E_3080_4B3C_AB43_7CBA0A8FFB6D_.wvu.Cols" sId="2"/>
    <undo index="1" exp="area" ref3D="1" dr="$A$1:$B$1048576" dn="Z_59B1F92E_3080_4B3C_AB43_7CBA0A8FFB6D_.wvu.Cols" sId="2"/>
    <undo index="4" exp="area" ref3D="1" dr="$A$109:$XFD$109" dn="Z_10B69522_62AE_4313_859A_9E4F497E803C_.wvu.Rows" sId="2"/>
    <undo index="2" exp="area" ref3D="1" dr="$A$98:$XFD$105" dn="Z_10B69522_62AE_4313_859A_9E4F497E803C_.wvu.Rows" sId="2"/>
    <undo index="4" exp="area" ref3D="1" dr="$N$1:$N$1048576" dn="Z_10B69522_62AE_4313_859A_9E4F497E803C_.wvu.Cols" sId="2"/>
    <undo index="2" exp="area" ref3D="1" dr="$F$1:$F$1048576" dn="Z_10B69522_62AE_4313_859A_9E4F497E803C_.wvu.Cols" sId="2"/>
    <undo index="1" exp="area" ref3D="1" dr="$A$1:$B$1048576" dn="Z_10B69522_62AE_4313_859A_9E4F497E803C_.wvu.Cols" sId="2"/>
    <rfmt sheetId="2" xfDxf="1" sqref="A74:XFD74" start="0" length="0">
      <dxf>
        <font>
          <sz val="10"/>
          <name val="Times New Roman"/>
          <scheme val="none"/>
        </font>
      </dxf>
    </rfmt>
    <rcc rId="0" sId="2" dxf="1">
      <nc r="C74" t="inlineStr">
        <is>
          <t>975 1 13 02994 04 0000 130</t>
        </is>
      </nc>
      <ndxf>
        <font>
          <sz val="10"/>
          <color auto="1"/>
          <name val="Times New Roman"/>
          <scheme val="none"/>
        </font>
        <numFmt numFmtId="30" formatCode="@"/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D74" t="inlineStr">
        <is>
          <t>Прочие доходы от компенсации затрат бюджетов городских округов</t>
        </is>
      </nc>
      <ndxf>
        <font>
          <sz val="10"/>
          <color auto="1"/>
          <name val="Times New Roman"/>
          <scheme val="none"/>
        </font>
        <numFmt numFmtId="30" formatCode="@"/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E74" t="inlineStr">
        <is>
          <t>Отдел образования администрации муниципального образования городского округа "Инта"</t>
        </is>
      </nc>
      <ndxf>
        <fill>
          <patternFill patternType="solid">
            <bgColor theme="0"/>
          </patternFill>
        </fill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F74" start="0" length="0">
      <dxf>
        <alignment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2" dxf="1" numFmtId="4">
      <nc r="G74">
        <v>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H74">
        <v>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I74">
        <v>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J74">
        <v>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K74">
        <v>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L74">
        <v>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M74" start="0" length="0">
      <dxf>
        <alignment vertical="top" readingOrder="0"/>
      </dxf>
    </rfmt>
    <rfmt sheetId="2" sqref="N74" start="0" length="0">
      <dxf>
        <alignment vertical="top" readingOrder="0"/>
      </dxf>
    </rfmt>
  </rrc>
  <rcc rId="4824" sId="2">
    <oc r="G73">
      <f>G74+#REF!</f>
    </oc>
    <nc r="G73">
      <f>G74</f>
    </nc>
  </rcc>
  <rcc rId="4825" sId="2">
    <oc r="H73">
      <f>H74+#REF!</f>
    </oc>
    <nc r="H73">
      <f>H74</f>
    </nc>
  </rcc>
  <rcc rId="4826" sId="2">
    <oc r="I73">
      <f>I74+#REF!</f>
    </oc>
    <nc r="I73">
      <f>I74</f>
    </nc>
  </rcc>
  <rcc rId="4827" sId="2">
    <oc r="J73">
      <f>J74+#REF!</f>
    </oc>
    <nc r="J73">
      <f>J74</f>
    </nc>
  </rcc>
  <rcc rId="4828" sId="2">
    <oc r="K73">
      <f>K74+#REF!</f>
    </oc>
    <nc r="K73">
      <f>K74</f>
    </nc>
  </rcc>
  <rcc rId="4829" sId="2">
    <oc r="L73">
      <f>L74+#REF!</f>
    </oc>
    <nc r="L73">
      <f>L74</f>
    </nc>
  </rcc>
  <rrc rId="4830" sId="2" ref="A64:XFD64" action="deleteRow">
    <undo index="1" exp="ref" v="1" dr="L64" r="L62" sId="2"/>
    <undo index="1" exp="ref" v="1" dr="K64" r="K62" sId="2"/>
    <undo index="1" exp="ref" v="1" dr="J64" r="J62" sId="2"/>
    <undo index="1" exp="ref" v="1" dr="I64" r="I62" sId="2"/>
    <undo index="1" exp="ref" v="1" dr="H64" r="H62" sId="2"/>
    <undo index="1" exp="ref" v="1" dr="G64" r="G62" sId="2"/>
    <undo index="2" exp="area" ref3D="1" dr="$F$1:$F$1048576" dn="Z_5BFBE340_7A77_4A81_BD8D_F4A5E4682C7D_.wvu.Cols" sId="2"/>
    <undo index="1" exp="area" ref3D="1" dr="$A$1:$B$1048576" dn="Z_5BFBE340_7A77_4A81_BD8D_F4A5E4682C7D_.wvu.Cols" sId="2"/>
    <undo index="2" exp="area" ref3D="1" dr="$F$1:$F$1048576" dn="Z_59B1F92E_3080_4B3C_AB43_7CBA0A8FFB6D_.wvu.Cols" sId="2"/>
    <undo index="1" exp="area" ref3D="1" dr="$A$1:$B$1048576" dn="Z_59B1F92E_3080_4B3C_AB43_7CBA0A8FFB6D_.wvu.Cols" sId="2"/>
    <undo index="4" exp="area" ref3D="1" dr="$A$108:$XFD$108" dn="Z_10B69522_62AE_4313_859A_9E4F497E803C_.wvu.Rows" sId="2"/>
    <undo index="2" exp="area" ref3D="1" dr="$A$97:$XFD$104" dn="Z_10B69522_62AE_4313_859A_9E4F497E803C_.wvu.Rows" sId="2"/>
    <undo index="4" exp="area" ref3D="1" dr="$N$1:$N$1048576" dn="Z_10B69522_62AE_4313_859A_9E4F497E803C_.wvu.Cols" sId="2"/>
    <undo index="2" exp="area" ref3D="1" dr="$F$1:$F$1048576" dn="Z_10B69522_62AE_4313_859A_9E4F497E803C_.wvu.Cols" sId="2"/>
    <undo index="1" exp="area" ref3D="1" dr="$A$1:$B$1048576" dn="Z_10B69522_62AE_4313_859A_9E4F497E803C_.wvu.Cols" sId="2"/>
    <rfmt sheetId="2" xfDxf="1" sqref="A64:XFD64" start="0" length="0">
      <dxf>
        <font>
          <sz val="10"/>
          <name val="Times New Roman"/>
          <scheme val="none"/>
        </font>
      </dxf>
    </rfmt>
    <rcc rId="0" sId="2" dxf="1">
      <nc r="C64" t="inlineStr">
        <is>
          <t>048 1 12 01020 01 0000 120</t>
        </is>
      </nc>
      <ndxf>
        <font>
          <sz val="10"/>
          <color auto="1"/>
          <name val="Times New Roman"/>
          <scheme val="none"/>
        </font>
        <numFmt numFmtId="30" formatCode="@"/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D64" t="inlineStr">
        <is>
          <t>Плата за выбросы загрязняющих веществ в атмосферный воздух передвижными объектами</t>
        </is>
      </nc>
      <ndxf>
        <font>
          <sz val="10"/>
          <color auto="1"/>
          <name val="Times New Roman"/>
          <scheme val="none"/>
        </font>
        <numFmt numFmtId="30" formatCode="@"/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E64" t="inlineStr">
        <is>
          <t>Федеральная служба по надзору в сфере природопользования</t>
        </is>
      </nc>
      <ndxf>
        <font>
          <sz val="10"/>
          <color rgb="FF000000"/>
          <name val="Times New Roman"/>
          <scheme val="none"/>
        </font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F64" start="0" length="0">
      <dxf>
        <alignment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2" dxf="1" numFmtId="4">
      <nc r="G64">
        <v>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H64">
        <v>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I64">
        <v>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J64">
        <v>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K64">
        <v>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L64">
        <v>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M64" start="0" length="0">
      <dxf>
        <alignment vertical="top" readingOrder="0"/>
      </dxf>
    </rfmt>
    <rfmt sheetId="2" sqref="N64" start="0" length="0">
      <dxf>
        <alignment vertical="top" readingOrder="0"/>
      </dxf>
    </rfmt>
  </rrc>
  <rcc rId="4831" sId="2">
    <oc r="G62">
      <f>G63+#REF!+G64+G65+G66</f>
    </oc>
    <nc r="G62">
      <f>G63+G64+G65+G66</f>
    </nc>
  </rcc>
  <rcc rId="4832" sId="2">
    <oc r="H62">
      <f>H63+#REF!+H64+H65+H66</f>
    </oc>
    <nc r="H62">
      <f>H63+H64+H65+H66</f>
    </nc>
  </rcc>
  <rcc rId="4833" sId="2">
    <oc r="I62">
      <f>I63+#REF!+I64+I65+I66</f>
    </oc>
    <nc r="I62">
      <f>I63+I64+I65+I66</f>
    </nc>
  </rcc>
  <rcc rId="4834" sId="2">
    <oc r="J62">
      <f>J63+#REF!+J64+J65+J66</f>
    </oc>
    <nc r="J62">
      <f>J63+J64+J65+J66</f>
    </nc>
  </rcc>
  <rcc rId="4835" sId="2">
    <oc r="K62">
      <f>K63+#REF!+K64+K65+K66</f>
    </oc>
    <nc r="K62">
      <f>K63+K64+K65+K66</f>
    </nc>
  </rcc>
  <rcc rId="4836" sId="2">
    <oc r="L62">
      <f>L63+#REF!+L64+L65+L66</f>
    </oc>
    <nc r="L62">
      <f>L63+L64+L65+L66</f>
    </nc>
  </rcc>
  <rrc rId="4837" sId="2" ref="A77:XFD77" action="deleteRow">
    <undo index="0" exp="ref" v="1" dr="L77" r="L76" sId="2"/>
    <undo index="0" exp="ref" v="1" dr="K77" r="K76" sId="2"/>
    <undo index="0" exp="ref" v="1" dr="J77" r="J76" sId="2"/>
    <undo index="0" exp="ref" v="1" dr="I77" r="I76" sId="2"/>
    <undo index="0" exp="ref" v="1" dr="H77" r="H76" sId="2"/>
    <undo index="0" exp="ref" v="1" dr="G77" r="G76" sId="2"/>
    <undo index="2" exp="area" ref3D="1" dr="$F$1:$F$1048576" dn="Z_5BFBE340_7A77_4A81_BD8D_F4A5E4682C7D_.wvu.Cols" sId="2"/>
    <undo index="1" exp="area" ref3D="1" dr="$A$1:$B$1048576" dn="Z_5BFBE340_7A77_4A81_BD8D_F4A5E4682C7D_.wvu.Cols" sId="2"/>
    <undo index="2" exp="area" ref3D="1" dr="$F$1:$F$1048576" dn="Z_59B1F92E_3080_4B3C_AB43_7CBA0A8FFB6D_.wvu.Cols" sId="2"/>
    <undo index="1" exp="area" ref3D="1" dr="$A$1:$B$1048576" dn="Z_59B1F92E_3080_4B3C_AB43_7CBA0A8FFB6D_.wvu.Cols" sId="2"/>
    <undo index="4" exp="area" ref3D="1" dr="$A$107:$XFD$107" dn="Z_10B69522_62AE_4313_859A_9E4F497E803C_.wvu.Rows" sId="2"/>
    <undo index="2" exp="area" ref3D="1" dr="$A$96:$XFD$103" dn="Z_10B69522_62AE_4313_859A_9E4F497E803C_.wvu.Rows" sId="2"/>
    <undo index="4" exp="area" ref3D="1" dr="$N$1:$N$1048576" dn="Z_10B69522_62AE_4313_859A_9E4F497E803C_.wvu.Cols" sId="2"/>
    <undo index="2" exp="area" ref3D="1" dr="$F$1:$F$1048576" dn="Z_10B69522_62AE_4313_859A_9E4F497E803C_.wvu.Cols" sId="2"/>
    <undo index="1" exp="area" ref3D="1" dr="$A$1:$B$1048576" dn="Z_10B69522_62AE_4313_859A_9E4F497E803C_.wvu.Cols" sId="2"/>
    <rfmt sheetId="2" xfDxf="1" sqref="A77:XFD77" start="0" length="0">
      <dxf>
        <font>
          <i/>
          <sz val="10"/>
          <name val="Times New Roman"/>
          <scheme val="none"/>
        </font>
      </dxf>
    </rfmt>
    <rcc rId="0" sId="2" dxf="1">
      <nc r="C77" t="inlineStr">
        <is>
          <t>923 1 14 02042 04 0000 410</t>
        </is>
      </nc>
      <ndxf>
        <font>
          <sz val="10"/>
          <color auto="1"/>
          <name val="Times New Roman"/>
          <scheme val="none"/>
        </font>
        <numFmt numFmtId="30" formatCode="@"/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D77" t="inlineStr">
        <is>
      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основных средств по указанному имуществу</t>
        </is>
      </nc>
      <ndxf>
        <font>
          <i val="0"/>
          <sz val="10"/>
          <color auto="1"/>
          <name val="Times New Roman"/>
          <scheme val="none"/>
        </font>
        <numFmt numFmtId="164" formatCode="?"/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E77" t="inlineStr">
        <is>
          <t>Админситрация муниципального городского округа "Инта"</t>
        </is>
      </nc>
      <ndxf>
        <font>
          <i val="0"/>
          <sz val="10"/>
          <name val="Times New Roman"/>
          <scheme val="none"/>
        </font>
        <fill>
          <patternFill patternType="solid">
            <bgColor theme="0"/>
          </patternFill>
        </fill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F77" start="0" length="0">
      <dxf>
        <font>
          <i val="0"/>
          <sz val="10"/>
          <name val="Times New Roman"/>
          <scheme val="none"/>
        </font>
        <alignment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2" dxf="1" numFmtId="4">
      <nc r="G77">
        <v>0</v>
      </nc>
      <ndxf>
        <font>
          <i val="0"/>
          <sz val="10"/>
          <name val="Times New Roman"/>
          <scheme val="none"/>
        </font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H77">
        <v>0</v>
      </nc>
      <ndxf>
        <font>
          <i val="0"/>
          <sz val="10"/>
          <name val="Times New Roman"/>
          <scheme val="none"/>
        </font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I77">
        <v>0</v>
      </nc>
      <ndxf>
        <font>
          <i val="0"/>
          <sz val="10"/>
          <name val="Times New Roman"/>
          <scheme val="none"/>
        </font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J77">
        <v>0</v>
      </nc>
      <ndxf>
        <font>
          <i val="0"/>
          <sz val="10"/>
          <name val="Times New Roman"/>
          <scheme val="none"/>
        </font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K77">
        <v>0</v>
      </nc>
      <ndxf>
        <font>
          <i val="0"/>
          <sz val="10"/>
          <name val="Times New Roman"/>
          <scheme val="none"/>
        </font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L77">
        <v>0</v>
      </nc>
      <ndxf>
        <font>
          <i val="0"/>
          <sz val="10"/>
          <name val="Times New Roman"/>
          <scheme val="none"/>
        </font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M77" start="0" length="0">
      <dxf>
        <alignment vertical="top" readingOrder="0"/>
      </dxf>
    </rfmt>
    <rfmt sheetId="2" sqref="N77" start="0" length="0">
      <dxf>
        <alignment vertical="top" readingOrder="0"/>
      </dxf>
    </rfmt>
  </rrc>
  <rcc rId="4838" sId="2">
    <oc r="G76">
      <f>#REF!+G77</f>
    </oc>
    <nc r="G76">
      <f>G77</f>
    </nc>
  </rcc>
  <rcc rId="4839" sId="2" numFmtId="4">
    <oc r="H77">
      <v>7591.02</v>
    </oc>
    <nc r="H77">
      <v>10000</v>
    </nc>
  </rcc>
  <rcc rId="4840" sId="2" numFmtId="4">
    <oc r="K77">
      <v>12000</v>
    </oc>
    <nc r="K77">
      <v>10000</v>
    </nc>
  </rcc>
  <rcc rId="4841" sId="2" numFmtId="4">
    <oc r="L77">
      <v>12000</v>
    </oc>
    <nc r="L77">
      <v>10000</v>
    </nc>
  </rcc>
  <rrc rId="4842" sId="2" ref="A76:XFD76" action="deleteRow">
    <undo index="0" exp="ref" v="1" dr="L76" r="L75" sId="2"/>
    <undo index="0" exp="ref" v="1" dr="K76" r="K75" sId="2"/>
    <undo index="0" exp="ref" v="1" dr="J76" r="J75" sId="2"/>
    <undo index="0" exp="ref" v="1" dr="I76" r="I75" sId="2"/>
    <undo index="0" exp="ref" v="1" dr="H76" r="H75" sId="2"/>
    <undo index="0" exp="ref" v="1" dr="G76" r="G75" sId="2"/>
    <undo index="2" exp="area" ref3D="1" dr="$F$1:$F$1048576" dn="Z_5BFBE340_7A77_4A81_BD8D_F4A5E4682C7D_.wvu.Cols" sId="2"/>
    <undo index="1" exp="area" ref3D="1" dr="$A$1:$B$1048576" dn="Z_5BFBE340_7A77_4A81_BD8D_F4A5E4682C7D_.wvu.Cols" sId="2"/>
    <undo index="2" exp="area" ref3D="1" dr="$F$1:$F$1048576" dn="Z_59B1F92E_3080_4B3C_AB43_7CBA0A8FFB6D_.wvu.Cols" sId="2"/>
    <undo index="1" exp="area" ref3D="1" dr="$A$1:$B$1048576" dn="Z_59B1F92E_3080_4B3C_AB43_7CBA0A8FFB6D_.wvu.Cols" sId="2"/>
    <undo index="4" exp="area" ref3D="1" dr="$A$106:$XFD$106" dn="Z_10B69522_62AE_4313_859A_9E4F497E803C_.wvu.Rows" sId="2"/>
    <undo index="2" exp="area" ref3D="1" dr="$A$95:$XFD$102" dn="Z_10B69522_62AE_4313_859A_9E4F497E803C_.wvu.Rows" sId="2"/>
    <undo index="4" exp="area" ref3D="1" dr="$N$1:$N$1048576" dn="Z_10B69522_62AE_4313_859A_9E4F497E803C_.wvu.Cols" sId="2"/>
    <undo index="2" exp="area" ref3D="1" dr="$F$1:$F$1048576" dn="Z_10B69522_62AE_4313_859A_9E4F497E803C_.wvu.Cols" sId="2"/>
    <undo index="1" exp="area" ref3D="1" dr="$A$1:$B$1048576" dn="Z_10B69522_62AE_4313_859A_9E4F497E803C_.wvu.Cols" sId="2"/>
    <rfmt sheetId="2" xfDxf="1" sqref="A76:XFD76" start="0" length="0">
      <dxf>
        <font>
          <sz val="10"/>
          <name val="Times New Roman"/>
          <scheme val="none"/>
        </font>
      </dxf>
    </rfmt>
    <rcc rId="0" sId="2" dxf="1">
      <nc r="C76" t="inlineStr">
        <is>
          <t xml:space="preserve"> 000 1 14 02040 04 0000 410</t>
        </is>
      </nc>
      <ndxf>
        <font>
          <i/>
          <sz val="10"/>
          <color auto="1"/>
          <name val="Times New Roman"/>
          <scheme val="none"/>
        </font>
        <numFmt numFmtId="30" formatCode="@"/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D76" t="inlineStr">
        <is>
      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      </is>
      </nc>
      <ndxf>
        <font>
          <i/>
          <sz val="10"/>
          <color auto="1"/>
          <name val="Times New Roman"/>
          <scheme val="none"/>
        </font>
        <numFmt numFmtId="30" formatCode="@"/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E76" start="0" length="0">
      <dxf>
        <font>
          <i/>
          <sz val="10"/>
          <name val="Times New Roman"/>
          <scheme val="none"/>
        </font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qref="F76" start="0" length="0">
      <dxf>
        <font>
          <i/>
          <sz val="10"/>
          <name val="Times New Roman"/>
          <scheme val="none"/>
        </font>
        <alignment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2" dxf="1">
      <nc r="G76">
        <f>G77</f>
      </nc>
      <ndxf>
        <font>
          <i/>
          <sz val="10"/>
          <name val="Times New Roman"/>
          <scheme val="none"/>
        </font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H76">
        <f>#REF!+H77</f>
      </nc>
      <ndxf>
        <font>
          <i/>
          <sz val="10"/>
          <name val="Times New Roman"/>
          <scheme val="none"/>
        </font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I76">
        <f>#REF!+I77</f>
      </nc>
      <ndxf>
        <font>
          <i/>
          <sz val="10"/>
          <name val="Times New Roman"/>
          <scheme val="none"/>
        </font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J76">
        <f>#REF!+J77</f>
      </nc>
      <ndxf>
        <font>
          <i/>
          <sz val="10"/>
          <name val="Times New Roman"/>
          <scheme val="none"/>
        </font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K76">
        <f>#REF!+K77</f>
      </nc>
      <ndxf>
        <font>
          <i/>
          <sz val="10"/>
          <name val="Times New Roman"/>
          <scheme val="none"/>
        </font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L76">
        <f>#REF!+L77</f>
      </nc>
      <ndxf>
        <font>
          <i/>
          <sz val="10"/>
          <name val="Times New Roman"/>
          <scheme val="none"/>
        </font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M76" start="0" length="0">
      <dxf>
        <alignment vertical="top" readingOrder="0"/>
      </dxf>
    </rfmt>
    <rfmt sheetId="2" sqref="N76" start="0" length="0">
      <dxf>
        <alignment vertical="top" readingOrder="0"/>
      </dxf>
    </rfmt>
  </rrc>
  <rcc rId="4843" sId="2">
    <oc r="G74">
      <f>G75+G77</f>
    </oc>
    <nc r="G74">
      <f>G75</f>
    </nc>
  </rcc>
  <rcc rId="4844" sId="2">
    <oc r="H74">
      <f>H75+H77</f>
    </oc>
    <nc r="H74">
      <f>H75</f>
    </nc>
  </rcc>
  <rcc rId="4845" sId="2">
    <oc r="I74">
      <f>I75+I77</f>
    </oc>
    <nc r="I74">
      <f>I75</f>
    </nc>
  </rcc>
  <rcc rId="4846" sId="2">
    <oc r="J74">
      <f>J75+J77</f>
    </oc>
    <nc r="J74">
      <f>J75</f>
    </nc>
  </rcc>
  <rcc rId="4847" sId="2">
    <oc r="K74">
      <f>K75+K77</f>
    </oc>
    <nc r="K74">
      <f>K75</f>
    </nc>
  </rcc>
  <rcc rId="4848" sId="2">
    <oc r="L74">
      <f>L75+L77</f>
    </oc>
    <nc r="L74">
      <f>L75</f>
    </nc>
  </rcc>
  <rcc rId="4849" sId="2">
    <oc r="G75">
      <f>#REF!</f>
    </oc>
    <nc r="G75">
      <f>G76</f>
    </nc>
  </rcc>
  <rcc rId="4850" sId="2">
    <oc r="H75">
      <f>#REF!</f>
    </oc>
    <nc r="H75">
      <f>H76</f>
    </nc>
  </rcc>
  <rcc rId="4851" sId="2">
    <oc r="I75">
      <f>#REF!</f>
    </oc>
    <nc r="I75">
      <f>I76</f>
    </nc>
  </rcc>
  <rcc rId="4852" sId="2">
    <oc r="J75">
      <f>#REF!</f>
    </oc>
    <nc r="J75">
      <f>J76</f>
    </nc>
  </rcc>
  <rcc rId="4853" sId="2">
    <oc r="K75">
      <f>#REF!</f>
    </oc>
    <nc r="K75">
      <f>K76</f>
    </nc>
  </rcc>
  <rcc rId="4854" sId="2">
    <oc r="L75">
      <f>#REF!</f>
    </oc>
    <nc r="L75">
      <f>L76</f>
    </nc>
  </rcc>
  <rcc rId="4855" sId="2" numFmtId="4">
    <oc r="J79">
      <v>900</v>
    </oc>
    <nc r="J79">
      <v>990</v>
    </nc>
  </rcc>
  <rcc rId="4856" sId="2" numFmtId="4">
    <oc r="K79">
      <v>900</v>
    </oc>
    <nc r="K79">
      <v>990</v>
    </nc>
  </rcc>
  <rcc rId="4857" sId="2" numFmtId="4">
    <oc r="L79">
      <v>900</v>
    </oc>
    <nc r="L79">
      <v>990</v>
    </nc>
  </rcc>
  <rcc rId="4858" sId="2" numFmtId="4">
    <oc r="J82">
      <v>35</v>
    </oc>
    <nc r="J82">
      <v>3</v>
    </nc>
  </rcc>
  <rcc rId="4859" sId="2" numFmtId="4">
    <oc r="K82">
      <v>35</v>
    </oc>
    <nc r="K82">
      <v>3</v>
    </nc>
  </rcc>
  <rcc rId="4860" sId="2" numFmtId="4">
    <oc r="L82">
      <v>35</v>
    </oc>
    <nc r="L82">
      <v>3</v>
    </nc>
  </rcc>
  <rcc rId="4861" sId="2" numFmtId="4">
    <oc r="J83">
      <v>15</v>
    </oc>
    <nc r="J83">
      <v>11</v>
    </nc>
  </rcc>
  <rcc rId="4862" sId="2" numFmtId="4">
    <oc r="K83">
      <v>15</v>
    </oc>
    <nc r="K83">
      <v>11</v>
    </nc>
  </rcc>
  <rcc rId="4863" sId="2" numFmtId="4">
    <oc r="L83">
      <v>15</v>
    </oc>
    <nc r="L83">
      <v>11</v>
    </nc>
  </rcc>
  <rrc rId="4864" sId="2" ref="A84:XFD84" action="deleteRow">
    <undo index="3" exp="ref" v="1" dr="L84" r="L81" sId="2"/>
    <undo index="3" exp="ref" v="1" dr="K84" r="K81" sId="2"/>
    <undo index="3" exp="ref" v="1" dr="J84" r="J81" sId="2"/>
    <undo index="3" exp="ref" v="1" dr="I84" r="I81" sId="2"/>
    <undo index="3" exp="ref" v="1" dr="H84" r="H81" sId="2"/>
    <undo index="3" exp="ref" v="1" dr="G84" r="G81" sId="2"/>
    <undo index="2" exp="area" ref3D="1" dr="$F$1:$F$1048576" dn="Z_5BFBE340_7A77_4A81_BD8D_F4A5E4682C7D_.wvu.Cols" sId="2"/>
    <undo index="1" exp="area" ref3D="1" dr="$A$1:$B$1048576" dn="Z_5BFBE340_7A77_4A81_BD8D_F4A5E4682C7D_.wvu.Cols" sId="2"/>
    <undo index="2" exp="area" ref3D="1" dr="$F$1:$F$1048576" dn="Z_59B1F92E_3080_4B3C_AB43_7CBA0A8FFB6D_.wvu.Cols" sId="2"/>
    <undo index="1" exp="area" ref3D="1" dr="$A$1:$B$1048576" dn="Z_59B1F92E_3080_4B3C_AB43_7CBA0A8FFB6D_.wvu.Cols" sId="2"/>
    <undo index="4" exp="area" ref3D="1" dr="$A$105:$XFD$105" dn="Z_10B69522_62AE_4313_859A_9E4F497E803C_.wvu.Rows" sId="2"/>
    <undo index="2" exp="area" ref3D="1" dr="$A$94:$XFD$101" dn="Z_10B69522_62AE_4313_859A_9E4F497E803C_.wvu.Rows" sId="2"/>
    <undo index="4" exp="area" ref3D="1" dr="$N$1:$N$1048576" dn="Z_10B69522_62AE_4313_859A_9E4F497E803C_.wvu.Cols" sId="2"/>
    <undo index="2" exp="area" ref3D="1" dr="$F$1:$F$1048576" dn="Z_10B69522_62AE_4313_859A_9E4F497E803C_.wvu.Cols" sId="2"/>
    <undo index="1" exp="area" ref3D="1" dr="$A$1:$B$1048576" dn="Z_10B69522_62AE_4313_859A_9E4F497E803C_.wvu.Cols" sId="2"/>
    <rfmt sheetId="2" xfDxf="1" sqref="A84:XFD84" start="0" length="0">
      <dxf>
        <font>
          <sz val="10"/>
          <name val="Times New Roman"/>
          <scheme val="none"/>
        </font>
      </dxf>
    </rfmt>
    <rcc rId="0" sId="2" dxf="1">
      <nc r="C84" t="inlineStr">
        <is>
          <t>188 1 16 03030 01 0000 140</t>
        </is>
      </nc>
      <ndxf>
        <font>
          <sz val="10"/>
          <color auto="1"/>
          <name val="Times New Roman"/>
          <scheme val="none"/>
        </font>
        <numFmt numFmtId="30" formatCode="@"/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D84" t="inlineStr">
        <is>
      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      </is>
      </nc>
      <ndxf>
        <font>
          <sz val="10"/>
          <color auto="1"/>
          <name val="Times New Roman"/>
          <scheme val="none"/>
        </font>
        <numFmt numFmtId="30" formatCode="@"/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E84" t="inlineStr">
        <is>
          <t>Министерство внутренних дел Российской Федерации</t>
        </is>
      </nc>
      <ndxf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F84" start="0" length="0">
      <dxf>
        <alignment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2" dxf="1" numFmtId="4">
      <nc r="G84">
        <v>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H84">
        <v>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I84">
        <v>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J84">
        <v>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K84">
        <v>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L84">
        <v>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M84" start="0" length="0">
      <dxf>
        <fill>
          <patternFill patternType="solid">
            <bgColor theme="0"/>
          </patternFill>
        </fill>
        <alignment vertical="top" readingOrder="0"/>
      </dxf>
    </rfmt>
    <rfmt sheetId="2" sqref="N84" start="0" length="0">
      <dxf>
        <alignment vertical="top" readingOrder="0"/>
      </dxf>
    </rfmt>
  </rrc>
  <rcc rId="4865" sId="2">
    <oc r="G81">
      <f>G82+G83+#REF!</f>
    </oc>
    <nc r="G81">
      <f>G82+G83</f>
    </nc>
  </rcc>
  <rcc rId="4866" sId="2">
    <oc r="H81">
      <f>H82+H83+#REF!</f>
    </oc>
    <nc r="H81">
      <f>H82+H83</f>
    </nc>
  </rcc>
  <rcc rId="4867" sId="2">
    <oc r="I81">
      <f>I82+I83+#REF!</f>
    </oc>
    <nc r="I81">
      <f>I82+I83</f>
    </nc>
  </rcc>
  <rcc rId="4868" sId="2">
    <oc r="J81">
      <f>J82+J83+#REF!</f>
    </oc>
    <nc r="J81">
      <f>J82+J83</f>
    </nc>
  </rcc>
  <rcc rId="4869" sId="2">
    <oc r="K81">
      <f>K82+K83+#REF!</f>
    </oc>
    <nc r="K81">
      <f>K82+K83</f>
    </nc>
  </rcc>
  <rcc rId="4870" sId="2">
    <oc r="L81">
      <f>L82+L83+#REF!</f>
    </oc>
    <nc r="L81">
      <f>L82+L83</f>
    </nc>
  </rcc>
  <rcc rId="4871" sId="2" numFmtId="4">
    <oc r="J87">
      <v>0</v>
    </oc>
    <nc r="J87">
      <v>31</v>
    </nc>
  </rcc>
  <rcc rId="4872" sId="2" numFmtId="4">
    <oc r="K87">
      <v>0</v>
    </oc>
    <nc r="K87">
      <v>30</v>
    </nc>
  </rcc>
  <rcc rId="4873" sId="2" numFmtId="4">
    <oc r="L87">
      <v>0</v>
    </oc>
    <nc r="L87">
      <v>30</v>
    </nc>
  </rcc>
  <rcc rId="4874" sId="2" numFmtId="4">
    <oc r="J88">
      <v>41.2</v>
    </oc>
    <nc r="J88">
      <v>47</v>
    </nc>
  </rcc>
  <rcc rId="4875" sId="2" numFmtId="4">
    <oc r="K88">
      <v>42.4</v>
    </oc>
    <nc r="K88">
      <v>48</v>
    </nc>
  </rcc>
  <rcc rId="4876" sId="2" numFmtId="4">
    <oc r="L88">
      <v>43.7</v>
    </oc>
    <nc r="L88">
      <v>49</v>
    </nc>
  </rcc>
  <rcc rId="4877" sId="2" numFmtId="4">
    <oc r="J89">
      <v>0</v>
    </oc>
    <nc r="J89">
      <v>128</v>
    </nc>
  </rcc>
  <rcc rId="4878" sId="2" numFmtId="4">
    <oc r="K89">
      <v>0</v>
    </oc>
    <nc r="K89">
      <v>130</v>
    </nc>
  </rcc>
  <rcc rId="4879" sId="2" numFmtId="4">
    <oc r="L89">
      <v>0</v>
    </oc>
    <nc r="L89">
      <v>135</v>
    </nc>
  </rcc>
  <rcc rId="4880" sId="2" numFmtId="4">
    <oc r="J90">
      <v>22.7</v>
    </oc>
    <nc r="J90">
      <v>0</v>
    </nc>
  </rcc>
  <rcc rId="4881" sId="2" numFmtId="4">
    <oc r="K90">
      <v>23.3</v>
    </oc>
    <nc r="K90">
      <v>0</v>
    </nc>
  </rcc>
  <rcc rId="4882" sId="2" numFmtId="4">
    <oc r="L90">
      <v>24.1</v>
    </oc>
    <nc r="L90">
      <v>0</v>
    </nc>
  </rcc>
  <rcc rId="4883" sId="2" numFmtId="4">
    <oc r="L92">
      <v>11.5</v>
    </oc>
    <nc r="L92">
      <v>3.8</v>
    </nc>
  </rcc>
  <rcc rId="4884" sId="2" numFmtId="4">
    <oc r="J94">
      <v>0</v>
    </oc>
    <nc r="J94">
      <v>100</v>
    </nc>
  </rcc>
  <rcc rId="4885" sId="2" numFmtId="4">
    <oc r="K94">
      <v>0</v>
    </oc>
    <nc r="K94">
      <v>100</v>
    </nc>
  </rcc>
  <rcc rId="4886" sId="2" numFmtId="4">
    <oc r="L94">
      <v>0</v>
    </oc>
    <nc r="L94">
      <v>100</v>
    </nc>
  </rcc>
  <rrc rId="4887" sId="2" ref="A95:XFD95" action="deleteRow">
    <undo index="5" exp="ref" v="1" dr="L95" r="L93" sId="2"/>
    <undo index="5" exp="ref" v="1" dr="K95" r="K93" sId="2"/>
    <undo index="5" exp="ref" v="1" dr="J95" r="J93" sId="2"/>
    <undo index="5" exp="ref" v="1" dr="I95" r="I93" sId="2"/>
    <undo index="5" exp="ref" v="1" dr="H95" r="H93" sId="2"/>
    <undo index="5" exp="ref" v="1" dr="G95" r="G93" sId="2"/>
    <undo index="2" exp="area" ref3D="1" dr="$F$1:$F$1048576" dn="Z_5BFBE340_7A77_4A81_BD8D_F4A5E4682C7D_.wvu.Cols" sId="2"/>
    <undo index="1" exp="area" ref3D="1" dr="$A$1:$B$1048576" dn="Z_5BFBE340_7A77_4A81_BD8D_F4A5E4682C7D_.wvu.Cols" sId="2"/>
    <undo index="2" exp="area" ref3D="1" dr="$F$1:$F$1048576" dn="Z_59B1F92E_3080_4B3C_AB43_7CBA0A8FFB6D_.wvu.Cols" sId="2"/>
    <undo index="1" exp="area" ref3D="1" dr="$A$1:$B$1048576" dn="Z_59B1F92E_3080_4B3C_AB43_7CBA0A8FFB6D_.wvu.Cols" sId="2"/>
    <undo index="4" exp="area" ref3D="1" dr="$A$104:$XFD$104" dn="Z_10B69522_62AE_4313_859A_9E4F497E803C_.wvu.Rows" sId="2"/>
    <undo index="2" exp="area" ref3D="1" dr="$A$93:$XFD$100" dn="Z_10B69522_62AE_4313_859A_9E4F497E803C_.wvu.Rows" sId="2"/>
    <undo index="4" exp="area" ref3D="1" dr="$N$1:$N$1048576" dn="Z_10B69522_62AE_4313_859A_9E4F497E803C_.wvu.Cols" sId="2"/>
    <undo index="2" exp="area" ref3D="1" dr="$F$1:$F$1048576" dn="Z_10B69522_62AE_4313_859A_9E4F497E803C_.wvu.Cols" sId="2"/>
    <undo index="1" exp="area" ref3D="1" dr="$A$1:$B$1048576" dn="Z_10B69522_62AE_4313_859A_9E4F497E803C_.wvu.Cols" sId="2"/>
    <rfmt sheetId="2" xfDxf="1" sqref="A95:XFD95" start="0" length="0">
      <dxf>
        <font>
          <sz val="10"/>
          <name val="Times New Roman"/>
          <scheme val="none"/>
        </font>
      </dxf>
    </rfmt>
    <rcc rId="0" sId="2" dxf="1">
      <nc r="C95" t="inlineStr">
        <is>
          <t>839 1 16 25030 01 0000 140</t>
        </is>
      </nc>
      <ndxf>
        <font>
          <sz val="10"/>
          <color auto="1"/>
          <name val="Times New Roman"/>
          <scheme val="none"/>
        </font>
        <numFmt numFmtId="30" formatCode="@"/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D95" t="inlineStr">
        <is>
          <t>Денежные взыскания (штрафы) за нарушение законодательства Российской Федерации об охране и использовании животного мира</t>
        </is>
      </nc>
      <ndxf>
        <font>
          <sz val="10"/>
          <color auto="1"/>
          <name val="Times New Roman"/>
          <scheme val="none"/>
        </font>
        <numFmt numFmtId="30" formatCode="@"/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E95" t="inlineStr">
        <is>
          <t>Министерство промышленности, природных рисурсов, энергетики и транспорта Республики Коми</t>
        </is>
      </nc>
      <ndxf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F95" start="0" length="0">
      <dxf>
        <alignment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2" dxf="1" numFmtId="4">
      <nc r="G95">
        <v>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H95">
        <v>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I95">
        <v>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J95">
        <v>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K95">
        <v>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L95">
        <v>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M95" start="0" length="0">
      <dxf>
        <alignment vertical="top" readingOrder="0"/>
      </dxf>
    </rfmt>
    <rfmt sheetId="2" sqref="N95" start="0" length="0">
      <dxf>
        <alignment vertical="top" readingOrder="0"/>
      </dxf>
    </rfmt>
  </rrc>
  <rrc rId="4888" sId="2" ref="A96:XFD96" action="deleteRow">
    <undo index="3" exp="ref" v="1" dr="L96" r="L93" sId="2"/>
    <undo index="3" exp="ref" v="1" dr="K96" r="K93" sId="2"/>
    <undo index="3" exp="ref" v="1" dr="J96" r="J93" sId="2"/>
    <undo index="3" exp="ref" v="1" dr="I96" r="I93" sId="2"/>
    <undo index="3" exp="ref" v="1" dr="H96" r="H93" sId="2"/>
    <undo index="3" exp="ref" v="1" dr="G96" r="G93" sId="2"/>
    <undo index="2" exp="area" ref3D="1" dr="$F$1:$F$1048576" dn="Z_5BFBE340_7A77_4A81_BD8D_F4A5E4682C7D_.wvu.Cols" sId="2"/>
    <undo index="1" exp="area" ref3D="1" dr="$A$1:$B$1048576" dn="Z_5BFBE340_7A77_4A81_BD8D_F4A5E4682C7D_.wvu.Cols" sId="2"/>
    <undo index="2" exp="area" ref3D="1" dr="$F$1:$F$1048576" dn="Z_59B1F92E_3080_4B3C_AB43_7CBA0A8FFB6D_.wvu.Cols" sId="2"/>
    <undo index="1" exp="area" ref3D="1" dr="$A$1:$B$1048576" dn="Z_59B1F92E_3080_4B3C_AB43_7CBA0A8FFB6D_.wvu.Cols" sId="2"/>
    <undo index="4" exp="area" ref3D="1" dr="$A$103:$XFD$103" dn="Z_10B69522_62AE_4313_859A_9E4F497E803C_.wvu.Rows" sId="2"/>
    <undo index="2" exp="area" ref3D="1" dr="$A$93:$XFD$99" dn="Z_10B69522_62AE_4313_859A_9E4F497E803C_.wvu.Rows" sId="2"/>
    <undo index="4" exp="area" ref3D="1" dr="$N$1:$N$1048576" dn="Z_10B69522_62AE_4313_859A_9E4F497E803C_.wvu.Cols" sId="2"/>
    <undo index="2" exp="area" ref3D="1" dr="$F$1:$F$1048576" dn="Z_10B69522_62AE_4313_859A_9E4F497E803C_.wvu.Cols" sId="2"/>
    <undo index="1" exp="area" ref3D="1" dr="$A$1:$B$1048576" dn="Z_10B69522_62AE_4313_859A_9E4F497E803C_.wvu.Cols" sId="2"/>
    <rfmt sheetId="2" xfDxf="1" sqref="A96:XFD96" start="0" length="0">
      <dxf>
        <font>
          <sz val="10"/>
          <name val="Times New Roman"/>
          <scheme val="none"/>
        </font>
      </dxf>
    </rfmt>
    <rcc rId="0" sId="2" dxf="1">
      <nc r="C96" t="inlineStr">
        <is>
          <t>839 1 16 25050 01 0000 140</t>
        </is>
      </nc>
      <ndxf>
        <font>
          <sz val="10"/>
          <color auto="1"/>
          <name val="Times New Roman"/>
          <scheme val="none"/>
        </font>
        <numFmt numFmtId="30" formatCode="@"/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D96" t="inlineStr">
        <is>
          <t>Денежные взыскания (штрафы) за нарушение законодательства в области охраны окружающей среды</t>
        </is>
      </nc>
      <ndxf>
        <font>
          <sz val="10"/>
          <color auto="1"/>
          <name val="Times New Roman"/>
          <scheme val="none"/>
        </font>
        <numFmt numFmtId="30" formatCode="@"/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E96" t="inlineStr">
        <is>
          <t>Министерство промышленности, природных рисурсов, энергетики и транспорта Республики Коми</t>
        </is>
      </nc>
      <ndxf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F96" start="0" length="0">
      <dxf>
        <alignment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2" dxf="1" numFmtId="4">
      <nc r="G96">
        <v>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H96">
        <v>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I96">
        <v>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J96">
        <v>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K96">
        <v>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L96">
        <v>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M96" start="0" length="0">
      <dxf>
        <alignment vertical="top" readingOrder="0"/>
      </dxf>
    </rfmt>
    <rfmt sheetId="2" sqref="N96" start="0" length="0">
      <dxf>
        <alignment vertical="top" readingOrder="0"/>
      </dxf>
    </rfmt>
  </rrc>
  <rcc rId="4889" sId="2" numFmtId="4">
    <oc r="J95">
      <v>0</v>
    </oc>
    <nc r="J95">
      <v>3</v>
    </nc>
  </rcc>
  <rcc rId="4890" sId="2" numFmtId="4">
    <oc r="K95">
      <v>0</v>
    </oc>
    <nc r="K95">
      <v>3</v>
    </nc>
  </rcc>
  <rcc rId="4891" sId="2" numFmtId="4">
    <oc r="L95">
      <v>0</v>
    </oc>
    <nc r="L95">
      <v>3</v>
    </nc>
  </rcc>
  <rrc rId="4892" sId="2" ref="A97:XFD97" action="deleteRow">
    <undo index="1" exp="ref" v="1" dr="L97" r="L93" sId="2"/>
    <undo index="1" exp="ref" v="1" dr="K97" r="K93" sId="2"/>
    <undo index="1" exp="ref" v="1" dr="J97" r="J93" sId="2"/>
    <undo index="1" exp="ref" v="1" dr="I97" r="I93" sId="2"/>
    <undo index="1" exp="ref" v="1" dr="H97" r="H93" sId="2"/>
    <undo index="1" exp="ref" v="1" dr="G97" r="G93" sId="2"/>
    <undo index="2" exp="area" ref3D="1" dr="$F$1:$F$1048576" dn="Z_5BFBE340_7A77_4A81_BD8D_F4A5E4682C7D_.wvu.Cols" sId="2"/>
    <undo index="1" exp="area" ref3D="1" dr="$A$1:$B$1048576" dn="Z_5BFBE340_7A77_4A81_BD8D_F4A5E4682C7D_.wvu.Cols" sId="2"/>
    <undo index="2" exp="area" ref3D="1" dr="$F$1:$F$1048576" dn="Z_59B1F92E_3080_4B3C_AB43_7CBA0A8FFB6D_.wvu.Cols" sId="2"/>
    <undo index="1" exp="area" ref3D="1" dr="$A$1:$B$1048576" dn="Z_59B1F92E_3080_4B3C_AB43_7CBA0A8FFB6D_.wvu.Cols" sId="2"/>
    <undo index="4" exp="area" ref3D="1" dr="$A$102:$XFD$102" dn="Z_10B69522_62AE_4313_859A_9E4F497E803C_.wvu.Rows" sId="2"/>
    <undo index="2" exp="area" ref3D="1" dr="$A$93:$XFD$98" dn="Z_10B69522_62AE_4313_859A_9E4F497E803C_.wvu.Rows" sId="2"/>
    <undo index="4" exp="area" ref3D="1" dr="$N$1:$N$1048576" dn="Z_10B69522_62AE_4313_859A_9E4F497E803C_.wvu.Cols" sId="2"/>
    <undo index="2" exp="area" ref3D="1" dr="$F$1:$F$1048576" dn="Z_10B69522_62AE_4313_859A_9E4F497E803C_.wvu.Cols" sId="2"/>
    <undo index="1" exp="area" ref3D="1" dr="$A$1:$B$1048576" dn="Z_10B69522_62AE_4313_859A_9E4F497E803C_.wvu.Cols" sId="2"/>
    <rfmt sheetId="2" xfDxf="1" sqref="A97:XFD97" start="0" length="0">
      <dxf>
        <font>
          <sz val="10"/>
          <name val="Times New Roman"/>
          <scheme val="none"/>
        </font>
      </dxf>
    </rfmt>
    <rcc rId="0" sId="2" dxf="1">
      <nc r="C97" t="inlineStr">
        <is>
          <t>850 1 16 25050 01 0000 140</t>
        </is>
      </nc>
      <ndxf>
        <font>
          <sz val="10"/>
          <color auto="1"/>
          <name val="Times New Roman"/>
          <scheme val="none"/>
        </font>
        <numFmt numFmtId="30" formatCode="@"/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D97" t="inlineStr">
        <is>
          <t>Денежные взыскания (штрафы) за нарушение законодательства в области охраны окружающей среды</t>
        </is>
      </nc>
      <ndxf>
        <font>
          <sz val="10"/>
          <color auto="1"/>
          <name val="Times New Roman"/>
          <scheme val="none"/>
        </font>
        <numFmt numFmtId="30" formatCode="@"/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E97" t="inlineStr">
        <is>
          <t>Министерство природных ресурсов  и охраны окружающей среды РК</t>
        </is>
      </nc>
      <ndxf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F97" start="0" length="0">
      <dxf>
        <alignment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2" dxf="1" numFmtId="4">
      <nc r="G97">
        <v>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H97">
        <v>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I97">
        <v>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J97">
        <v>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K97">
        <v>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L97">
        <v>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M97" start="0" length="0">
      <dxf>
        <alignment vertical="top" readingOrder="0"/>
      </dxf>
    </rfmt>
    <rfmt sheetId="2" sqref="N97" start="0" length="0">
      <dxf>
        <alignment vertical="top" readingOrder="0"/>
      </dxf>
    </rfmt>
  </rrc>
  <rcc rId="4893" sId="2">
    <oc r="G93">
      <f>G99+G98+G96+#REF!+G94+G95+G97</f>
    </oc>
    <nc r="G93">
      <f>G97+G94+G95+G96</f>
    </nc>
  </rcc>
  <rcc rId="4894" sId="2">
    <oc r="H93">
      <f>H99+H98+H96+#REF!+H94+H95+H97</f>
    </oc>
    <nc r="H93">
      <f>H97+H94+H95+H96</f>
    </nc>
  </rcc>
  <rcc rId="4895" sId="2">
    <oc r="I93">
      <f>I99+I98+I96+#REF!+I94+I95+I97</f>
    </oc>
    <nc r="I93">
      <f>I97+I94+I95+I96</f>
    </nc>
  </rcc>
  <rcc rId="4896" sId="2">
    <oc r="J93">
      <f>J99+J98+J96+#REF!+J94+J95+J97</f>
    </oc>
    <nc r="J93">
      <f>J97+J94+J95+J96</f>
    </nc>
  </rcc>
  <rcc rId="4897" sId="2">
    <oc r="K93">
      <f>K99+K98+K96+#REF!+K94+K95+K97</f>
    </oc>
    <nc r="K93">
      <f>K97+K94+K95+K96</f>
    </nc>
  </rcc>
  <rcc rId="4898" sId="2">
    <oc r="L93">
      <f>L99+L98+L96+#REF!+L94+L95+L97</f>
    </oc>
    <nc r="L93">
      <f>L97+L94+L95+L96</f>
    </nc>
  </rcc>
  <rcc rId="4899" sId="2" numFmtId="4">
    <oc r="J99">
      <v>0</v>
    </oc>
    <nc r="J99">
      <v>240</v>
    </nc>
  </rcc>
  <rcc rId="4900" sId="2" numFmtId="4">
    <oc r="K99">
      <v>0</v>
    </oc>
    <nc r="K99">
      <v>245</v>
    </nc>
  </rcc>
  <rcc rId="4901" sId="2" numFmtId="4">
    <oc r="L99">
      <v>0</v>
    </oc>
    <nc r="L99">
      <v>248</v>
    </nc>
  </rcc>
  <rcc rId="4902" sId="2" numFmtId="4">
    <oc r="J100">
      <v>2</v>
    </oc>
    <nc r="J100">
      <v>10</v>
    </nc>
  </rcc>
  <rcc rId="4903" sId="2" numFmtId="4">
    <oc r="K100">
      <v>2</v>
    </oc>
    <nc r="K100">
      <v>10</v>
    </nc>
  </rcc>
  <rcc rId="4904" sId="2" numFmtId="4">
    <oc r="L100">
      <v>2</v>
    </oc>
    <nc r="L100">
      <v>10</v>
    </nc>
  </rcc>
  <rcc rId="4905" sId="2" numFmtId="4">
    <oc r="J103">
      <v>0</v>
    </oc>
    <nc r="J103">
      <v>15</v>
    </nc>
  </rcc>
  <rcc rId="4906" sId="2" numFmtId="4">
    <oc r="K103">
      <v>0</v>
    </oc>
    <nc r="K103">
      <v>16</v>
    </nc>
  </rcc>
  <rcc rId="4907" sId="2" numFmtId="4">
    <oc r="L103">
      <v>0</v>
    </oc>
    <nc r="L103">
      <v>16</v>
    </nc>
  </rcc>
  <rcc rId="4908" sId="2" numFmtId="4">
    <oc r="J105">
      <v>130.9</v>
    </oc>
    <nc r="J105">
      <v>60</v>
    </nc>
  </rcc>
  <rcc rId="4909" sId="2" numFmtId="4">
    <oc r="K105">
      <v>130.9</v>
    </oc>
    <nc r="K105">
      <v>60</v>
    </nc>
  </rcc>
  <rcc rId="4910" sId="2" numFmtId="4">
    <oc r="L105">
      <v>130.9</v>
    </oc>
    <nc r="L105">
      <v>60</v>
    </nc>
  </rcc>
  <rrc rId="4911" sId="2" ref="A106:XFD106" action="deleteRow">
    <undo index="13" exp="ref" v="1" dr="L106" r="L80" sId="2"/>
    <undo index="13" exp="ref" v="1" dr="K106" r="K80" sId="2"/>
    <undo index="13" exp="ref" v="1" dr="J106" r="J80" sId="2"/>
    <undo index="13" exp="ref" v="1" dr="I106" r="I80" sId="2"/>
    <undo index="13" exp="ref" v="1" dr="H106" r="H80" sId="2"/>
    <undo index="13" exp="ref" v="1" dr="G106" r="G80" sId="2"/>
    <undo index="2" exp="area" ref3D="1" dr="$F$1:$F$1048576" dn="Z_5BFBE340_7A77_4A81_BD8D_F4A5E4682C7D_.wvu.Cols" sId="2"/>
    <undo index="1" exp="area" ref3D="1" dr="$A$1:$B$1048576" dn="Z_5BFBE340_7A77_4A81_BD8D_F4A5E4682C7D_.wvu.Cols" sId="2"/>
    <undo index="2" exp="area" ref3D="1" dr="$F$1:$F$1048576" dn="Z_59B1F92E_3080_4B3C_AB43_7CBA0A8FFB6D_.wvu.Cols" sId="2"/>
    <undo index="1" exp="area" ref3D="1" dr="$A$1:$B$1048576" dn="Z_59B1F92E_3080_4B3C_AB43_7CBA0A8FFB6D_.wvu.Cols" sId="2"/>
    <undo index="4" exp="area" ref3D="1" dr="$N$1:$N$1048576" dn="Z_10B69522_62AE_4313_859A_9E4F497E803C_.wvu.Cols" sId="2"/>
    <undo index="2" exp="area" ref3D="1" dr="$F$1:$F$1048576" dn="Z_10B69522_62AE_4313_859A_9E4F497E803C_.wvu.Cols" sId="2"/>
    <undo index="1" exp="area" ref3D="1" dr="$A$1:$B$1048576" dn="Z_10B69522_62AE_4313_859A_9E4F497E803C_.wvu.Cols" sId="2"/>
    <rfmt sheetId="2" xfDxf="1" sqref="A106:XFD106" start="0" length="0">
      <dxf>
        <font>
          <sz val="10"/>
          <name val="Times New Roman"/>
          <scheme val="none"/>
        </font>
      </dxf>
    </rfmt>
    <rcc rId="0" sId="2" dxf="1">
      <nc r="C106" t="inlineStr">
        <is>
          <t xml:space="preserve"> 000 1 16 35000 00 0000 140</t>
        </is>
      </nc>
      <ndxf>
        <font>
          <i/>
          <sz val="10"/>
          <color auto="1"/>
          <name val="Times New Roman"/>
          <scheme val="none"/>
        </font>
        <numFmt numFmtId="30" formatCode="@"/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D106" t="inlineStr">
        <is>
          <t>Суммы по искам о возмещении вреда, причиненного окружающей среде</t>
        </is>
      </nc>
      <ndxf>
        <font>
          <i/>
          <sz val="10"/>
          <color auto="1"/>
          <name val="Times New Roman"/>
          <scheme val="none"/>
        </font>
        <numFmt numFmtId="30" formatCode="@"/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E106" start="0" length="0">
      <dxf>
        <font>
          <b/>
          <sz val="8"/>
          <color auto="1"/>
          <name val="Arial Narrow"/>
          <scheme val="none"/>
        </font>
        <numFmt numFmtId="30" formatCode="@"/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qref="F106" start="0" length="0">
      <dxf>
        <alignment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2" dxf="1">
      <nc r="G106">
        <f>G107</f>
      </nc>
      <ndxf>
        <font>
          <i/>
          <sz val="10"/>
          <name val="Times New Roman"/>
          <scheme val="none"/>
        </font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H106">
        <f>H107</f>
      </nc>
      <ndxf>
        <font>
          <i/>
          <sz val="10"/>
          <name val="Times New Roman"/>
          <scheme val="none"/>
        </font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I106">
        <f>I107</f>
      </nc>
      <ndxf>
        <font>
          <i/>
          <sz val="10"/>
          <name val="Times New Roman"/>
          <scheme val="none"/>
        </font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J106">
        <f>J107</f>
      </nc>
      <ndxf>
        <font>
          <i/>
          <sz val="10"/>
          <name val="Times New Roman"/>
          <scheme val="none"/>
        </font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K106">
        <f>K107</f>
      </nc>
      <ndxf>
        <font>
          <i/>
          <sz val="10"/>
          <name val="Times New Roman"/>
          <scheme val="none"/>
        </font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L106">
        <f>L107</f>
      </nc>
      <ndxf>
        <font>
          <i/>
          <sz val="10"/>
          <name val="Times New Roman"/>
          <scheme val="none"/>
        </font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M106" start="0" length="0">
      <dxf>
        <alignment vertical="top" readingOrder="0"/>
      </dxf>
    </rfmt>
    <rfmt sheetId="2" sqref="N106" start="0" length="0">
      <dxf>
        <numFmt numFmtId="165" formatCode="#,##0.0"/>
        <alignment vertical="top" readingOrder="0"/>
      </dxf>
    </rfmt>
    <rfmt sheetId="2" sqref="O106" start="0" length="0">
      <dxf>
        <numFmt numFmtId="165" formatCode="#,##0.0"/>
      </dxf>
    </rfmt>
    <rfmt sheetId="2" sqref="P106" start="0" length="0">
      <dxf>
        <numFmt numFmtId="165" formatCode="#,##0.0"/>
      </dxf>
    </rfmt>
    <rfmt sheetId="2" sqref="Q106" start="0" length="0">
      <dxf>
        <numFmt numFmtId="165" formatCode="#,##0.0"/>
      </dxf>
    </rfmt>
    <rfmt sheetId="2" sqref="R106" start="0" length="0">
      <dxf>
        <numFmt numFmtId="165" formatCode="#,##0.0"/>
      </dxf>
    </rfmt>
  </rrc>
  <rrc rId="4912" sId="2" ref="A106:XFD106" action="deleteRow">
    <undo index="2" exp="area" ref3D="1" dr="$F$1:$F$1048576" dn="Z_5BFBE340_7A77_4A81_BD8D_F4A5E4682C7D_.wvu.Cols" sId="2"/>
    <undo index="1" exp="area" ref3D="1" dr="$A$1:$B$1048576" dn="Z_5BFBE340_7A77_4A81_BD8D_F4A5E4682C7D_.wvu.Cols" sId="2"/>
    <undo index="2" exp="area" ref3D="1" dr="$F$1:$F$1048576" dn="Z_59B1F92E_3080_4B3C_AB43_7CBA0A8FFB6D_.wvu.Cols" sId="2"/>
    <undo index="1" exp="area" ref3D="1" dr="$A$1:$B$1048576" dn="Z_59B1F92E_3080_4B3C_AB43_7CBA0A8FFB6D_.wvu.Cols" sId="2"/>
    <undo index="4" exp="area" ref3D="1" dr="$N$1:$N$1048576" dn="Z_10B69522_62AE_4313_859A_9E4F497E803C_.wvu.Cols" sId="2"/>
    <undo index="2" exp="area" ref3D="1" dr="$F$1:$F$1048576" dn="Z_10B69522_62AE_4313_859A_9E4F497E803C_.wvu.Cols" sId="2"/>
    <undo index="1" exp="area" ref3D="1" dr="$A$1:$B$1048576" dn="Z_10B69522_62AE_4313_859A_9E4F497E803C_.wvu.Cols" sId="2"/>
    <rfmt sheetId="2" xfDxf="1" sqref="A106:XFD106" start="0" length="0">
      <dxf>
        <font>
          <sz val="10"/>
          <name val="Times New Roman"/>
          <scheme val="none"/>
        </font>
      </dxf>
    </rfmt>
    <rcc rId="0" sId="2" dxf="1">
      <nc r="C106" t="inlineStr">
        <is>
          <t>076 1 16 35020 04 0000 140</t>
        </is>
      </nc>
      <ndxf>
        <font>
          <sz val="10"/>
          <color auto="1"/>
          <name val="Times New Roman"/>
          <scheme val="none"/>
        </font>
        <numFmt numFmtId="30" formatCode="@"/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D106" t="inlineStr">
        <is>
          <t>Суммы по искам о возмещении вреда, причиненного окружающей среде, подлежащие зачислению в бюджеты городских округов</t>
        </is>
      </nc>
      <ndxf>
        <numFmt numFmtId="30" formatCode="@"/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E106" t="inlineStr">
        <is>
          <t>Двинско-Печорское территориальное управление Федерального агенства по рыболовству</t>
        </is>
      </nc>
      <ndxf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F106" start="0" length="0">
      <dxf>
        <alignment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2" dxf="1" numFmtId="4">
      <nc r="G106">
        <v>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H106">
        <v>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I106">
        <v>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J106">
        <v>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K106">
        <v>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L106">
        <v>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M106" start="0" length="0">
      <dxf>
        <alignment vertical="top" readingOrder="0"/>
      </dxf>
    </rfmt>
    <rfmt sheetId="2" sqref="N106" start="0" length="0">
      <dxf>
        <alignment vertical="top" readingOrder="0"/>
      </dxf>
    </rfmt>
  </rrc>
  <rcc rId="4913" sId="2" numFmtId="4">
    <oc r="J107">
      <v>0.5</v>
    </oc>
    <nc r="J107">
      <v>1</v>
    </nc>
  </rcc>
  <rcc rId="4914" sId="2" numFmtId="4">
    <oc r="K107">
      <v>0.5</v>
    </oc>
    <nc r="K107">
      <v>0</v>
    </nc>
  </rcc>
  <rcc rId="4915" sId="2" numFmtId="4">
    <oc r="L107">
      <v>0.5</v>
    </oc>
    <nc r="L107">
      <v>0.2</v>
    </nc>
  </rcc>
  <rcc rId="4916" sId="2" numFmtId="4">
    <oc r="J109">
      <v>60</v>
    </oc>
    <nc r="J109">
      <v>40</v>
    </nc>
  </rcc>
  <rcc rId="4917" sId="2" numFmtId="4">
    <oc r="K109">
      <v>60</v>
    </oc>
    <nc r="K109">
      <v>40</v>
    </nc>
  </rcc>
  <rcc rId="4918" sId="2" numFmtId="4">
    <oc r="L109">
      <v>60</v>
    </oc>
    <nc r="L109">
      <v>40</v>
    </nc>
  </rcc>
  <rrc rId="4919" sId="2" ref="A111:XFD111" action="deleteRow">
    <undo index="1" exp="ref" v="1" dr="L111" r="L110" sId="2"/>
    <undo index="1" exp="ref" v="1" dr="K111" r="K110" sId="2"/>
    <undo index="1" exp="ref" v="1" dr="J111" r="J110" sId="2"/>
    <undo index="1" exp="ref" v="1" dr="I111" r="I110" sId="2"/>
    <undo index="1" exp="ref" v="1" dr="H111" r="H110" sId="2"/>
    <undo index="1" exp="ref" v="1" dr="G111" r="G110" sId="2"/>
    <undo index="2" exp="area" ref3D="1" dr="$F$1:$F$1048576" dn="Z_5BFBE340_7A77_4A81_BD8D_F4A5E4682C7D_.wvu.Cols" sId="2"/>
    <undo index="1" exp="area" ref3D="1" dr="$A$1:$B$1048576" dn="Z_5BFBE340_7A77_4A81_BD8D_F4A5E4682C7D_.wvu.Cols" sId="2"/>
    <undo index="2" exp="area" ref3D="1" dr="$F$1:$F$1048576" dn="Z_59B1F92E_3080_4B3C_AB43_7CBA0A8FFB6D_.wvu.Cols" sId="2"/>
    <undo index="1" exp="area" ref3D="1" dr="$A$1:$B$1048576" dn="Z_59B1F92E_3080_4B3C_AB43_7CBA0A8FFB6D_.wvu.Cols" sId="2"/>
    <undo index="4" exp="area" ref3D="1" dr="$N$1:$N$1048576" dn="Z_10B69522_62AE_4313_859A_9E4F497E803C_.wvu.Cols" sId="2"/>
    <undo index="2" exp="area" ref3D="1" dr="$F$1:$F$1048576" dn="Z_10B69522_62AE_4313_859A_9E4F497E803C_.wvu.Cols" sId="2"/>
    <undo index="1" exp="area" ref3D="1" dr="$A$1:$B$1048576" dn="Z_10B69522_62AE_4313_859A_9E4F497E803C_.wvu.Cols" sId="2"/>
    <rfmt sheetId="2" xfDxf="1" sqref="A111:XFD111" start="0" length="0">
      <dxf>
        <font>
          <sz val="10"/>
          <name val="Times New Roman"/>
          <scheme val="none"/>
        </font>
      </dxf>
    </rfmt>
    <rcc rId="0" sId="2" dxf="1">
      <nc r="C111" t="inlineStr">
        <is>
          <t>182 1 16 43000 01 0000 140</t>
        </is>
      </nc>
      <ndxf>
        <font>
          <sz val="10"/>
          <color auto="1"/>
          <name val="Times New Roman"/>
          <scheme val="none"/>
        </font>
        <numFmt numFmtId="30" formatCode="@"/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D111" t="inlineStr">
        <is>
      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      </is>
      </nc>
      <ndxf>
        <font>
          <sz val="10"/>
          <color auto="1"/>
          <name val="Times New Roman"/>
          <scheme val="none"/>
        </font>
        <numFmt numFmtId="164" formatCode="?"/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E111" t="inlineStr">
        <is>
          <t>Федеральная налоговая служба</t>
        </is>
      </nc>
      <ndxf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F111" start="0" length="0">
      <dxf>
        <alignment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2" dxf="1" numFmtId="4">
      <nc r="G111">
        <v>0</v>
      </nc>
      <ndxf>
        <font>
          <i/>
          <sz val="10"/>
          <name val="Times New Roman"/>
          <scheme val="none"/>
        </font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H111">
        <v>0</v>
      </nc>
      <ndxf>
        <font>
          <i/>
          <sz val="10"/>
          <name val="Times New Roman"/>
          <scheme val="none"/>
        </font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I111">
        <v>0</v>
      </nc>
      <ndxf>
        <font>
          <i/>
          <sz val="10"/>
          <name val="Times New Roman"/>
          <scheme val="none"/>
        </font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J111">
        <v>0</v>
      </nc>
      <ndxf>
        <font>
          <i/>
          <sz val="10"/>
          <name val="Times New Roman"/>
          <scheme val="none"/>
        </font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K111">
        <v>0</v>
      </nc>
      <ndxf>
        <font>
          <i/>
          <sz val="10"/>
          <name val="Times New Roman"/>
          <scheme val="none"/>
        </font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L111">
        <v>0</v>
      </nc>
      <ndxf>
        <font>
          <i/>
          <sz val="10"/>
          <name val="Times New Roman"/>
          <scheme val="none"/>
        </font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M111" start="0" length="0">
      <dxf>
        <alignment vertical="top" readingOrder="0"/>
      </dxf>
    </rfmt>
    <rfmt sheetId="2" sqref="N111" start="0" length="0">
      <dxf>
        <alignment vertical="top" readingOrder="0"/>
      </dxf>
    </rfmt>
  </rrc>
  <rcc rId="4920" sId="2">
    <oc r="G110">
      <f>G111+#REF!+G112</f>
    </oc>
    <nc r="G110">
      <f>G111+G112</f>
    </nc>
  </rcc>
  <rcc rId="4921" sId="2">
    <oc r="H110">
      <f>H111+#REF!+H112</f>
    </oc>
    <nc r="H110">
      <f>H111+H112</f>
    </nc>
  </rcc>
  <rcc rId="4922" sId="2">
    <oc r="I110">
      <f>I111+#REF!+I112</f>
    </oc>
    <nc r="I110">
      <f>I111+I112</f>
    </nc>
  </rcc>
  <rcc rId="4923" sId="2">
    <oc r="J110">
      <f>J111+#REF!+J112</f>
    </oc>
    <nc r="J110">
      <f>J111+J112</f>
    </nc>
  </rcc>
  <rcc rId="4924" sId="2">
    <oc r="K110">
      <f>K111+#REF!+K112</f>
    </oc>
    <nc r="K110">
      <f>K111+K112</f>
    </nc>
  </rcc>
  <rcc rId="4925" sId="2">
    <oc r="L110">
      <f>L111+#REF!+L112</f>
    </oc>
    <nc r="L110">
      <f>L111+L112</f>
    </nc>
  </rcc>
  <rcc rId="4926" sId="2" numFmtId="4">
    <oc r="J111">
      <v>412</v>
    </oc>
    <nc r="J111">
      <v>309</v>
    </nc>
  </rcc>
  <rcc rId="4927" sId="2" numFmtId="4">
    <oc r="K111">
      <v>424.4</v>
    </oc>
    <nc r="K111">
      <v>318</v>
    </nc>
  </rcc>
  <rcc rId="4928" sId="2" numFmtId="4">
    <oc r="L111">
      <v>437.1</v>
    </oc>
    <nc r="L111">
      <v>328</v>
    </nc>
  </rcc>
  <rcc rId="4929" sId="2" numFmtId="4">
    <oc r="J112">
      <v>0</v>
    </oc>
    <nc r="J112">
      <v>20</v>
    </nc>
  </rcc>
  <rcc rId="4930" sId="2" numFmtId="4">
    <oc r="K112">
      <v>0</v>
    </oc>
    <nc r="K112">
      <v>20</v>
    </nc>
  </rcc>
  <rcc rId="4931" sId="2" numFmtId="4">
    <oc r="L112">
      <v>0</v>
    </oc>
    <nc r="L112">
      <v>20</v>
    </nc>
  </rcc>
  <rcc rId="4932" sId="2" numFmtId="4">
    <oc r="J114">
      <v>300</v>
    </oc>
    <nc r="J114">
      <v>400</v>
    </nc>
  </rcc>
  <rcc rId="4933" sId="2" numFmtId="4">
    <oc r="K114">
      <v>300</v>
    </oc>
    <nc r="K114">
      <v>400</v>
    </nc>
  </rcc>
  <rcc rId="4934" sId="2" numFmtId="4">
    <oc r="L114">
      <v>300</v>
    </oc>
    <nc r="L114">
      <v>400</v>
    </nc>
  </rcc>
  <rcc rId="4935" sId="2">
    <oc r="G80">
      <f>G81+G84+G86+G93+G98+G101+G104+#REF!+G108+G110+G113+G115+G91+G106</f>
    </oc>
    <nc r="G80">
      <f>G81+G84+G86+G93+G98+G101+G104+G108+G110+G113+G115+G91+G106</f>
    </nc>
  </rcc>
  <rcc rId="4936" sId="2">
    <oc r="H80">
      <f>H81+H84+H86+H93+H98+H101+H104+#REF!+H108+H110+H113+H115+H91+H106</f>
    </oc>
    <nc r="H80">
      <f>H81+H84+H86+H93+H98+H101+H104+H108+H110+H113+H115+H91+H106</f>
    </nc>
  </rcc>
  <rcc rId="4937" sId="2">
    <oc r="I80">
      <f>I81+I84+I86+I93+I98+I101+I104+#REF!+I108+I110+I113+I115+I91+I106</f>
    </oc>
    <nc r="I80">
      <f>I81+I84+I86+I93+I98+I101+I104+I108+I110+I113+I115+I91+I106</f>
    </nc>
  </rcc>
  <rcc rId="4938" sId="2">
    <oc r="J80">
      <f>J81+J84+J86+J93+J98+J101+J104+#REF!+J108+J110+J113+J115+J91+J106</f>
    </oc>
    <nc r="J80">
      <f>J81+J84+J86+J93+J98+J101+J104+J108+J110+J113+J115+J91+J106</f>
    </nc>
  </rcc>
  <rcc rId="4939" sId="2">
    <oc r="K80">
      <f>K81+K84+K86+K93+K98+K101+K104+#REF!+K108+K110+K113+K115+K91+K106</f>
    </oc>
    <nc r="K80">
      <f>K81+K84+K86+K93+K98+K101+K104+K108+K110+K113+K115+K91+K106</f>
    </nc>
  </rcc>
  <rcc rId="4940" sId="2">
    <oc r="L80">
      <f>L81+L84+L86+L93+L98+L101+L104+#REF!+L108+L110+L113+L115+L91+L106</f>
    </oc>
    <nc r="L80">
      <f>L81+L84+L86+L93+L98+L101+L104+L108+L110+L113+L115+L91+L106</f>
    </nc>
  </rcc>
  <rcc rId="4941" sId="2" numFmtId="4">
    <oc r="J116">
      <f>29+55+80+140+7.8+1596.5+2284.4</f>
    </oc>
    <nc r="J116">
      <v>3145.5</v>
    </nc>
  </rcc>
  <rcc rId="4942" sId="2" numFmtId="4">
    <oc r="K116">
      <f>29+55+80+140+7.4+1644.4+2221.11</f>
    </oc>
    <nc r="K116">
      <v>3142.5</v>
    </nc>
  </rcc>
  <rcc rId="4943" sId="2" numFmtId="4">
    <oc r="L116">
      <f>29+70+80+140+7.5+1693.7+2190.4</f>
    </oc>
    <nc r="L116">
      <v>3228</v>
    </nc>
  </rcc>
</revisions>
</file>

<file path=xl/revisions/revisionLog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44" sId="2" numFmtId="4">
    <oc r="K121">
      <f>700+700</f>
    </oc>
    <nc r="K121">
      <v>1300</v>
    </nc>
  </rcc>
  <rcc rId="4945" sId="2" numFmtId="4">
    <oc r="L121">
      <f>600+700</f>
    </oc>
    <nc r="L121">
      <v>1200</v>
    </nc>
  </rcc>
  <rcc rId="4946" sId="2" numFmtId="4">
    <oc r="L116">
      <v>3228</v>
    </oc>
    <nc r="L116">
      <v>3188</v>
    </nc>
  </rcc>
  <rcc rId="4947" sId="2">
    <oc r="J74">
      <f>J75</f>
    </oc>
    <nc r="J74">
      <f>J75+J77</f>
    </nc>
  </rcc>
  <rcc rId="4948" sId="2">
    <oc r="K74">
      <f>K75</f>
    </oc>
    <nc r="K74">
      <f>K75+K77</f>
    </nc>
  </rcc>
  <rcc rId="4949" sId="2">
    <oc r="L74">
      <f>L75</f>
    </oc>
    <nc r="L74">
      <f>L75+L77</f>
    </nc>
  </rcc>
  <rcc rId="4950" sId="2">
    <oc r="G74">
      <f>G75</f>
    </oc>
    <nc r="G74">
      <f>G75+G77</f>
    </nc>
  </rcc>
  <rcc rId="4951" sId="2">
    <oc r="H74">
      <f>H75</f>
    </oc>
    <nc r="H74">
      <f>H75+H77</f>
    </nc>
  </rcc>
  <rcc rId="4952" sId="2">
    <oc r="I74">
      <f>I75</f>
    </oc>
    <nc r="I74">
      <f>I75+I77</f>
    </nc>
  </rcc>
</revisions>
</file>

<file path=xl/revisions/revisionLog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53" sId="2" numFmtId="4">
    <oc r="H76">
      <v>10000</v>
    </oc>
    <nc r="H76">
      <v>7591.02</v>
    </nc>
  </rcc>
</revisions>
</file>

<file path=xl/revisions/revisionLog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54" sId="2" numFmtId="4">
    <oc r="J126">
      <v>0</v>
    </oc>
    <nc r="J126">
      <v>297024.90000000002</v>
    </nc>
  </rcc>
  <rcc rId="4955" sId="2" numFmtId="4">
    <oc r="J127">
      <v>0</v>
    </oc>
    <nc r="J127">
      <v>307714.40000000002</v>
    </nc>
  </rcc>
  <rcc rId="4956" sId="2" numFmtId="4">
    <oc r="K126">
      <v>0</v>
    </oc>
    <nc r="K126">
      <v>260513.6</v>
    </nc>
  </rcc>
  <rcc rId="4957" sId="2" numFmtId="4">
    <oc r="L126">
      <v>0</v>
    </oc>
    <nc r="L126">
      <v>265039.8</v>
    </nc>
  </rcc>
  <rcc rId="4958" sId="2" numFmtId="4">
    <oc r="J134">
      <v>0</v>
    </oc>
    <nc r="J134">
      <v>18151.900000000001</v>
    </nc>
  </rcc>
  <rcc rId="4959" sId="2" numFmtId="4">
    <oc r="K134">
      <v>0</v>
    </oc>
    <nc r="K134">
      <v>18161.900000000001</v>
    </nc>
  </rcc>
  <rcc rId="4960" sId="2" numFmtId="4">
    <oc r="L134">
      <v>0</v>
    </oc>
    <nc r="L134">
      <v>18161.900000000001</v>
    </nc>
  </rcc>
</revisions>
</file>

<file path=xl/revisions/revisionLog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61" sId="2" numFmtId="4">
    <oc r="J134">
      <v>18151.900000000001</v>
    </oc>
    <nc r="J134">
      <v>18161.900000000001</v>
    </nc>
  </rcc>
  <rcc rId="4962" sId="2" numFmtId="4">
    <oc r="J136">
      <v>0</v>
    </oc>
    <nc r="J136">
      <v>3504</v>
    </nc>
  </rcc>
  <rcc rId="4963" sId="2" numFmtId="4">
    <oc r="K136">
      <v>0</v>
    </oc>
    <nc r="K136">
      <v>3536.7</v>
    </nc>
  </rcc>
  <rcc rId="4964" sId="2" numFmtId="4">
    <oc r="L136">
      <v>0</v>
    </oc>
    <nc r="L136">
      <v>3536.7</v>
    </nc>
  </rcc>
  <rcc rId="4965" sId="2" numFmtId="4">
    <oc r="J137">
      <v>0</v>
    </oc>
    <nc r="J137">
      <v>8812.2000000000007</v>
    </nc>
  </rcc>
  <rcc rId="4966" sId="2" numFmtId="4">
    <oc r="K137">
      <v>0</v>
    </oc>
    <nc r="K137">
      <v>9608.1</v>
    </nc>
  </rcc>
  <rcc rId="4967" sId="2" numFmtId="4">
    <oc r="L137">
      <v>0</v>
    </oc>
    <nc r="L137">
      <v>9608.1</v>
    </nc>
  </rcc>
  <rcc rId="4968" sId="2" numFmtId="4">
    <oc r="J140">
      <v>0</v>
    </oc>
    <nc r="J140">
      <v>569158.6</v>
    </nc>
  </rcc>
  <rcc rId="4969" sId="2" numFmtId="4">
    <oc r="K140">
      <v>0</v>
    </oc>
    <nc r="K140">
      <v>575938.69999999995</v>
    </nc>
  </rcc>
  <rcc rId="4970" sId="2" numFmtId="4">
    <oc r="L140">
      <v>0</v>
    </oc>
    <nc r="L140">
      <v>577334.6</v>
    </nc>
  </rcc>
  <rrc rId="4971" sId="2" ref="A138:XFD138" action="deleteRow">
    <undo index="2" exp="area" ref3D="1" dr="$F$1:$F$1048576" dn="Z_5BFBE340_7A77_4A81_BD8D_F4A5E4682C7D_.wvu.Cols" sId="2"/>
    <undo index="1" exp="area" ref3D="1" dr="$A$1:$B$1048576" dn="Z_5BFBE340_7A77_4A81_BD8D_F4A5E4682C7D_.wvu.Cols" sId="2"/>
    <undo index="2" exp="area" ref3D="1" dr="$F$1:$F$1048576" dn="Z_59B1F92E_3080_4B3C_AB43_7CBA0A8FFB6D_.wvu.Cols" sId="2"/>
    <undo index="1" exp="area" ref3D="1" dr="$A$1:$B$1048576" dn="Z_59B1F92E_3080_4B3C_AB43_7CBA0A8FFB6D_.wvu.Cols" sId="2"/>
    <undo index="4" exp="area" ref3D="1" dr="$N$1:$N$1048576" dn="Z_10B69522_62AE_4313_859A_9E4F497E803C_.wvu.Cols" sId="2"/>
    <undo index="2" exp="area" ref3D="1" dr="$F$1:$F$1048576" dn="Z_10B69522_62AE_4313_859A_9E4F497E803C_.wvu.Cols" sId="2"/>
    <undo index="1" exp="area" ref3D="1" dr="$A$1:$B$1048576" dn="Z_10B69522_62AE_4313_859A_9E4F497E803C_.wvu.Cols" sId="2"/>
    <rfmt sheetId="2" xfDxf="1" sqref="A138:XFD138" start="0" length="0">
      <dxf>
        <font>
          <sz val="10"/>
          <name val="Times New Roman"/>
          <scheme val="none"/>
        </font>
      </dxf>
    </rfmt>
    <rcc rId="0" sId="2" dxf="1">
      <nc r="C138" t="inlineStr">
        <is>
          <t>923 2 02 35082 04 0000 151</t>
        </is>
      </nc>
      <ndxf>
        <alignment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D138" t="inlineStr">
        <is>
      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      </is>
      </nc>
      <ndxf>
        <font>
          <sz val="10"/>
          <color auto="1"/>
          <name val="Times New Roman"/>
          <scheme val="none"/>
        </font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E138" t="inlineStr">
        <is>
          <t xml:space="preserve"> Администрация муниципального образования городского округа "Инта"</t>
        </is>
      </nc>
      <ndxf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F13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2" dxf="1" numFmtId="4">
      <nc r="G138">
        <v>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H138">
        <v>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I138">
        <v>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J138">
        <v>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K138">
        <v>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L138">
        <v>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v guid="{5BFBE340-7A77-4A81-BD8D-F4A5E4682C7D}" action="delete"/>
  <rdn rId="0" localSheetId="1" customView="1" name="Z_5BFBE340_7A77_4A81_BD8D_F4A5E4682C7D_.wvu.PrintArea" hidden="1" oldHidden="1">
    <formula>'на 01.07.'!$A$4:$L$175</formula>
    <oldFormula>'на 01.07.'!$A$4:$L$175</oldFormula>
  </rdn>
  <rdn rId="0" localSheetId="1" customView="1" name="Z_5BFBE340_7A77_4A81_BD8D_F4A5E4682C7D_.wvu.PrintTitles" hidden="1" oldHidden="1">
    <formula>'на 01.07.'!$4:$6</formula>
    <oldFormula>'на 01.07.'!$4:$6</oldFormula>
  </rdn>
  <rdn rId="0" localSheetId="1" customView="1" name="Z_5BFBE340_7A77_4A81_BD8D_F4A5E4682C7D_.wvu.Cols" hidden="1" oldHidden="1">
    <formula>'на 01.07.'!$A:$B,'на 01.07.'!$F:$F</formula>
    <oldFormula>'на 01.07.'!$A:$B,'на 01.07.'!$F:$F</oldFormula>
  </rdn>
  <rdn rId="0" localSheetId="2" customView="1" name="Z_5BFBE340_7A77_4A81_BD8D_F4A5E4682C7D_.wvu.PrintArea" hidden="1" oldHidden="1">
    <formula>Лист1!$C$1:$L$151</formula>
    <oldFormula>Лист1!$C$1:$L$151</oldFormula>
  </rdn>
  <rdn rId="0" localSheetId="2" customView="1" name="Z_5BFBE340_7A77_4A81_BD8D_F4A5E4682C7D_.wvu.PrintTitles" hidden="1" oldHidden="1">
    <formula>Лист1!$4:$6</formula>
    <oldFormula>Лист1!$4:$6</oldFormula>
  </rdn>
  <rdn rId="0" localSheetId="2" customView="1" name="Z_5BFBE340_7A77_4A81_BD8D_F4A5E4682C7D_.wvu.Cols" hidden="1" oldHidden="1">
    <formula>Лист1!$A:$B,Лист1!$F:$F</formula>
    <oldFormula>Лист1!$A:$B,Лист1!$F:$F</oldFormula>
  </rdn>
  <rcv guid="{5BFBE340-7A77-4A81-BD8D-F4A5E4682C7D}" action="add"/>
</revisions>
</file>

<file path=xl/revisions/revisionLog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78" sId="2" numFmtId="4">
    <oc r="I127">
      <v>450159.5</v>
    </oc>
    <nc r="I127">
      <v>453313.4</v>
    </nc>
  </rcc>
  <rcc rId="4979" sId="2" numFmtId="4">
    <oc r="I134">
      <v>120469.98</v>
    </oc>
    <nc r="I134">
      <v>116700.51</v>
    </nc>
  </rcc>
  <rfmt sheetId="2" sqref="I136">
    <dxf>
      <fill>
        <patternFill patternType="solid">
          <bgColor rgb="FFFFFF00"/>
        </patternFill>
      </fill>
    </dxf>
  </rfmt>
  <rcc rId="4980" sId="2" numFmtId="4">
    <oc r="I137">
      <v>7991.4</v>
    </oc>
    <nc r="I137">
      <v>3900</v>
    </nc>
  </rcc>
  <rfmt sheetId="2" sqref="I137">
    <dxf>
      <fill>
        <patternFill patternType="solid">
          <bgColor rgb="FFFFFF00"/>
        </patternFill>
      </fill>
    </dxf>
  </rfmt>
  <rcc rId="4981" sId="2" numFmtId="4">
    <oc r="I141">
      <v>14000</v>
    </oc>
    <nc r="I141">
      <v>8610</v>
    </nc>
  </rcc>
  <rfmt sheetId="2" sqref="I141">
    <dxf>
      <fill>
        <patternFill patternType="solid">
          <bgColor rgb="FFFFFF00"/>
        </patternFill>
      </fill>
    </dxf>
  </rfmt>
</revisions>
</file>

<file path=xl/revisions/revisionLog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982" sId="2" ref="A102:XFD102" action="deleteRow">
    <undo index="1" exp="ref" v="1" dr="L102" r="L101" sId="2"/>
    <undo index="1" exp="ref" v="1" dr="K102" r="K101" sId="2"/>
    <undo index="1" exp="ref" v="1" dr="J102" r="J101" sId="2"/>
    <undo index="1" exp="ref" v="1" dr="I102" r="I101" sId="2"/>
    <undo index="1" exp="ref" v="1" dr="H102" r="H101" sId="2"/>
    <undo index="1" exp="ref" v="1" dr="G102" r="G101" sId="2"/>
    <undo index="2" exp="area" ref3D="1" dr="$F$1:$F$1048576" dn="Z_5BFBE340_7A77_4A81_BD8D_F4A5E4682C7D_.wvu.Cols" sId="2"/>
    <undo index="1" exp="area" ref3D="1" dr="$A$1:$B$1048576" dn="Z_5BFBE340_7A77_4A81_BD8D_F4A5E4682C7D_.wvu.Cols" sId="2"/>
    <undo index="2" exp="area" ref3D="1" dr="$F$1:$F$1048576" dn="Z_59B1F92E_3080_4B3C_AB43_7CBA0A8FFB6D_.wvu.Cols" sId="2"/>
    <undo index="1" exp="area" ref3D="1" dr="$A$1:$B$1048576" dn="Z_59B1F92E_3080_4B3C_AB43_7CBA0A8FFB6D_.wvu.Cols" sId="2"/>
    <undo index="4" exp="area" ref3D="1" dr="$N$1:$N$1048576" dn="Z_10B69522_62AE_4313_859A_9E4F497E803C_.wvu.Cols" sId="2"/>
    <undo index="2" exp="area" ref3D="1" dr="$F$1:$F$1048576" dn="Z_10B69522_62AE_4313_859A_9E4F497E803C_.wvu.Cols" sId="2"/>
    <undo index="1" exp="area" ref3D="1" dr="$A$1:$B$1048576" dn="Z_10B69522_62AE_4313_859A_9E4F497E803C_.wvu.Cols" sId="2"/>
    <rfmt sheetId="2" xfDxf="1" sqref="A102:XFD102" start="0" length="0">
      <dxf>
        <font>
          <sz val="10"/>
          <name val="Times New Roman"/>
          <scheme val="none"/>
        </font>
      </dxf>
    </rfmt>
    <rcc rId="0" sId="2" dxf="1">
      <nc r="C102" t="inlineStr">
        <is>
          <t>188 1 16 30010 01 0000 140</t>
        </is>
      </nc>
      <ndxf>
        <font>
          <sz val="10"/>
          <color auto="1"/>
          <name val="Times New Roman"/>
          <scheme val="none"/>
        </font>
        <numFmt numFmtId="30" formatCode="@"/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D102" t="inlineStr">
        <is>
          <t>Денежные взыскания (штрафы) за нарушение правил перевозки крупногабаритных и тяжеловесных грузов по автомобильным дорогам общего пользования</t>
        </is>
      </nc>
      <ndxf>
        <numFmt numFmtId="30" formatCode="@"/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E102" t="inlineStr">
        <is>
          <t>Министерство внутренних дел  по Республике Коми</t>
        </is>
      </nc>
      <ndxf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F102" start="0" length="0">
      <dxf>
        <alignment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2" dxf="1" numFmtId="4">
      <nc r="G102">
        <v>0</v>
      </nc>
      <ndxf>
        <font>
          <i/>
          <sz val="10"/>
          <name val="Times New Roman"/>
          <scheme val="none"/>
        </font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H102">
        <v>0</v>
      </nc>
      <ndxf>
        <font>
          <i/>
          <sz val="10"/>
          <name val="Times New Roman"/>
          <scheme val="none"/>
        </font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I102">
        <v>0</v>
      </nc>
      <ndxf>
        <font>
          <i/>
          <sz val="10"/>
          <name val="Times New Roman"/>
          <scheme val="none"/>
        </font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J102">
        <v>0</v>
      </nc>
      <ndxf>
        <font>
          <i/>
          <sz val="10"/>
          <name val="Times New Roman"/>
          <scheme val="none"/>
        </font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K102">
        <v>0</v>
      </nc>
      <ndxf>
        <font>
          <i/>
          <sz val="10"/>
          <name val="Times New Roman"/>
          <scheme val="none"/>
        </font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L102">
        <v>0</v>
      </nc>
      <ndxf>
        <font>
          <i/>
          <sz val="10"/>
          <name val="Times New Roman"/>
          <scheme val="none"/>
        </font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M102" start="0" length="0">
      <dxf>
        <alignment vertical="top" readingOrder="0"/>
      </dxf>
    </rfmt>
    <rfmt sheetId="2" sqref="N102" start="0" length="0">
      <dxf>
        <alignment vertical="top" readingOrder="0"/>
      </dxf>
    </rfmt>
  </rrc>
  <rcc rId="4983" sId="2">
    <oc r="G101">
      <f>G102+#REF!</f>
    </oc>
    <nc r="G101">
      <f>G102</f>
    </nc>
  </rcc>
  <rcc rId="4984" sId="2">
    <oc r="H101">
      <f>H102+#REF!</f>
    </oc>
    <nc r="H101">
      <f>H102</f>
    </nc>
  </rcc>
  <rcc rId="4985" sId="2">
    <oc r="I101">
      <f>I102+#REF!</f>
    </oc>
    <nc r="I101">
      <f>I102</f>
    </nc>
  </rcc>
  <rcc rId="4986" sId="2">
    <oc r="J101">
      <f>J102+#REF!</f>
    </oc>
    <nc r="J101">
      <f>J102</f>
    </nc>
  </rcc>
  <rcc rId="4987" sId="2">
    <oc r="K101">
      <f>K102+#REF!</f>
    </oc>
    <nc r="K101">
      <f>K102</f>
    </nc>
  </rcc>
  <rcc rId="4988" sId="2">
    <oc r="L101">
      <f>L102+#REF!</f>
    </oc>
    <nc r="L101">
      <f>L102</f>
    </nc>
  </rcc>
  <rcv guid="{5BFBE340-7A77-4A81-BD8D-F4A5E4682C7D}" action="delete"/>
  <rdn rId="0" localSheetId="1" customView="1" name="Z_5BFBE340_7A77_4A81_BD8D_F4A5E4682C7D_.wvu.PrintArea" hidden="1" oldHidden="1">
    <formula>'на 01.07.'!$A$4:$L$175</formula>
    <oldFormula>'на 01.07.'!$A$4:$L$175</oldFormula>
  </rdn>
  <rdn rId="0" localSheetId="1" customView="1" name="Z_5BFBE340_7A77_4A81_BD8D_F4A5E4682C7D_.wvu.PrintTitles" hidden="1" oldHidden="1">
    <formula>'на 01.07.'!$4:$6</formula>
    <oldFormula>'на 01.07.'!$4:$6</oldFormula>
  </rdn>
  <rdn rId="0" localSheetId="1" customView="1" name="Z_5BFBE340_7A77_4A81_BD8D_F4A5E4682C7D_.wvu.Cols" hidden="1" oldHidden="1">
    <formula>'на 01.07.'!$A:$B,'на 01.07.'!$F:$F</formula>
    <oldFormula>'на 01.07.'!$A:$B,'на 01.07.'!$F:$F</oldFormula>
  </rdn>
  <rdn rId="0" localSheetId="2" customView="1" name="Z_5BFBE340_7A77_4A81_BD8D_F4A5E4682C7D_.wvu.PrintArea" hidden="1" oldHidden="1">
    <formula>Лист1!$C$1:$L$150</formula>
    <oldFormula>Лист1!$C$1:$L$150</oldFormula>
  </rdn>
  <rdn rId="0" localSheetId="2" customView="1" name="Z_5BFBE340_7A77_4A81_BD8D_F4A5E4682C7D_.wvu.PrintTitles" hidden="1" oldHidden="1">
    <formula>Лист1!$4:$6</formula>
    <oldFormula>Лист1!$4:$6</oldFormula>
  </rdn>
  <rdn rId="0" localSheetId="2" customView="1" name="Z_5BFBE340_7A77_4A81_BD8D_F4A5E4682C7D_.wvu.Cols" hidden="1" oldHidden="1">
    <formula>Лист1!$A:$B,Лист1!$F:$F</formula>
    <oldFormula>Лист1!$A:$B,Лист1!$F:$F</oldFormula>
  </rdn>
  <rcv guid="{5BFBE340-7A77-4A81-BD8D-F4A5E4682C7D}" action="add"/>
</revisions>
</file>

<file path=xl/revisions/revisionLog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5BFBE340-7A77-4A81-BD8D-F4A5E4682C7D}" action="delete"/>
  <rdn rId="0" localSheetId="1" customView="1" name="Z_5BFBE340_7A77_4A81_BD8D_F4A5E4682C7D_.wvu.PrintArea" hidden="1" oldHidden="1">
    <formula>'на 01.07.'!$A$4:$L$175</formula>
    <oldFormula>'на 01.07.'!$A$4:$L$175</oldFormula>
  </rdn>
  <rdn rId="0" localSheetId="1" customView="1" name="Z_5BFBE340_7A77_4A81_BD8D_F4A5E4682C7D_.wvu.PrintTitles" hidden="1" oldHidden="1">
    <formula>'на 01.07.'!$4:$6</formula>
    <oldFormula>'на 01.07.'!$4:$6</oldFormula>
  </rdn>
  <rdn rId="0" localSheetId="1" customView="1" name="Z_5BFBE340_7A77_4A81_BD8D_F4A5E4682C7D_.wvu.Cols" hidden="1" oldHidden="1">
    <formula>'на 01.07.'!$A:$B,'на 01.07.'!$F:$F</formula>
    <oldFormula>'на 01.07.'!$A:$B,'на 01.07.'!$F:$F</oldFormula>
  </rdn>
  <rdn rId="0" localSheetId="2" customView="1" name="Z_5BFBE340_7A77_4A81_BD8D_F4A5E4682C7D_.wvu.PrintArea" hidden="1" oldHidden="1">
    <formula>Лист1!$C$1:$L$150</formula>
    <oldFormula>Лист1!$C$1:$L$150</oldFormula>
  </rdn>
  <rdn rId="0" localSheetId="2" customView="1" name="Z_5BFBE340_7A77_4A81_BD8D_F4A5E4682C7D_.wvu.PrintTitles" hidden="1" oldHidden="1">
    <formula>Лист1!$4:$6</formula>
    <oldFormula>Лист1!$4:$6</oldFormula>
  </rdn>
  <rdn rId="0" localSheetId="2" customView="1" name="Z_5BFBE340_7A77_4A81_BD8D_F4A5E4682C7D_.wvu.Cols" hidden="1" oldHidden="1">
    <formula>Лист1!$A:$B,Лист1!$F:$F</formula>
    <oldFormula>Лист1!$A:$B,Лист1!$F:$F</oldFormula>
  </rdn>
  <rcv guid="{5BFBE340-7A77-4A81-BD8D-F4A5E4682C7D}" action="add"/>
</revisions>
</file>

<file path=xl/revisions/revisionLog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01" sId="2" numFmtId="4">
    <oc r="I135">
      <v>4413.43</v>
    </oc>
    <nc r="I135">
      <v>4195.58</v>
    </nc>
  </rcc>
  <rcc rId="5002" sId="2" numFmtId="4">
    <oc r="I136">
      <v>3900</v>
    </oc>
    <nc r="I136">
      <v>6555.9</v>
    </nc>
  </rcc>
  <rfmt sheetId="2" sqref="I135:I136">
    <dxf>
      <fill>
        <patternFill patternType="none">
          <bgColor auto="1"/>
        </patternFill>
      </fill>
    </dxf>
  </rfmt>
  <rcc rId="5003" sId="2" numFmtId="4">
    <oc r="I140">
      <v>8610</v>
    </oc>
    <nc r="I140">
      <v>14000</v>
    </nc>
  </rcc>
  <rfmt sheetId="2" sqref="I140">
    <dxf>
      <fill>
        <patternFill patternType="none">
          <bgColor auto="1"/>
        </patternFill>
      </fill>
    </dxf>
  </rfmt>
  <rcc rId="5004" sId="2" numFmtId="4">
    <oc r="I133">
      <v>116700.51</v>
    </oc>
    <nc r="I133">
      <v>118131.41</v>
    </nc>
  </rcc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12" sId="2">
    <oc r="C2" t="inlineStr">
      <is>
        <t>Реестр источников доходов  бюджета муниципального образования городского округа "Инта" на 2018 год и плановый период 2019 и 2020 годов</t>
      </is>
    </oc>
    <nc r="C2" t="inlineStr">
      <is>
        <t>Реестр источников доходов  бюджета муниципального образования городского округа "Инта" на 2019 год и плановый период 2020 и 2021 годов</t>
      </is>
    </nc>
  </rcc>
  <rcc rId="4313" sId="2">
    <oc r="G4" t="inlineStr">
      <is>
        <t>Прогноз доходов  бюджета МОГО "Инта"  на 2017г. (текущий финансовый год)</t>
      </is>
    </oc>
    <nc r="G4" t="inlineStr">
      <is>
        <t>Прогноз доходов  бюджета МОГО "Инта"  на 2018г. (текущий финансовый год)</t>
      </is>
    </nc>
  </rcc>
  <rcc rId="4314" sId="2">
    <oc r="H4" t="inlineStr">
      <is>
        <t>Кассовые поступления в текущем финансовом году (по состоянию на "01" ноября 2017г.</t>
      </is>
    </oc>
    <nc r="H4" t="inlineStr">
      <is>
        <t>Кассовые поступления в текущем финансовом году (по состоянию на "01" ноября 2018г.</t>
      </is>
    </nc>
  </rcc>
  <rcc rId="4315" sId="2">
    <oc r="I4" t="inlineStr">
      <is>
        <t>Оценка исполнения 2017г. (текущий финансовый год)</t>
      </is>
    </oc>
    <nc r="I4" t="inlineStr">
      <is>
        <t>Оценка исполнения 2018г. (текущий финансовый год)</t>
      </is>
    </nc>
  </rcc>
  <rcc rId="4316" sId="2">
    <oc r="J5" t="inlineStr">
      <is>
        <t>на 2018г. (очередной финансовый год)</t>
      </is>
    </oc>
    <nc r="J5" t="inlineStr">
      <is>
        <t>на 2019г. (очередной финансовый год)</t>
      </is>
    </nc>
  </rcc>
  <rcc rId="4317" sId="2">
    <oc r="K5" t="inlineStr">
      <is>
        <t>на 2019г. (первый год планового периода)</t>
      </is>
    </oc>
    <nc r="K5" t="inlineStr">
      <is>
        <t>на 2020г. (первый год планового периода)</t>
      </is>
    </nc>
  </rcc>
  <rcc rId="4318" sId="2">
    <oc r="L5" t="inlineStr">
      <is>
        <t>на 2020г. (второй год планового периода)</t>
      </is>
    </oc>
    <nc r="L5" t="inlineStr">
      <is>
        <t>на 2021г. (второй год планового периода)</t>
      </is>
    </nc>
  </rcc>
  <rcc rId="4319" sId="2">
    <nc r="P11" t="inlineStr">
      <is>
        <t xml:space="preserve">  </t>
      </is>
    </nc>
  </rcc>
  <rcc rId="4320" sId="2" numFmtId="4">
    <oc r="I11">
      <v>276411</v>
    </oc>
    <nc r="I11">
      <v>128458</v>
    </nc>
  </rcc>
  <rcc rId="4321" sId="2" numFmtId="4">
    <oc r="I12">
      <v>577</v>
    </oc>
    <nc r="I12">
      <v>393</v>
    </nc>
  </rcc>
  <rcc rId="4322" sId="2" numFmtId="4">
    <oc r="I13">
      <v>497</v>
    </oc>
    <nc r="I13">
      <v>207</v>
    </nc>
  </rcc>
  <rcc rId="4323" sId="2" numFmtId="4">
    <oc r="I16">
      <v>1525</v>
    </oc>
    <nc r="I16">
      <v>1680</v>
    </nc>
  </rcc>
  <rcc rId="4324" sId="2" numFmtId="4">
    <oc r="I17">
      <v>14</v>
    </oc>
    <nc r="I17">
      <v>20</v>
    </nc>
  </rcc>
  <rcc rId="4325" sId="2" numFmtId="4">
    <oc r="I18">
      <v>3120</v>
    </oc>
    <nc r="I18">
      <v>3060</v>
    </nc>
  </rcc>
  <rcc rId="4326" sId="2" numFmtId="4">
    <oc r="I19">
      <v>-259</v>
    </oc>
    <nc r="I19">
      <v>-260</v>
    </nc>
  </rcc>
  <rcc rId="4327" sId="2" numFmtId="4">
    <oc r="I23">
      <v>15731</v>
    </oc>
    <nc r="I23">
      <v>14447</v>
    </nc>
  </rcc>
  <rcc rId="4328" sId="2" numFmtId="4">
    <oc r="I25">
      <v>6313</v>
    </oc>
    <nc r="I25">
      <v>6175</v>
    </nc>
  </rcc>
  <rcc rId="4329" sId="2" numFmtId="4">
    <oc r="I27">
      <v>26532</v>
    </oc>
    <nc r="I27">
      <v>24767</v>
    </nc>
  </rcc>
  <rcc rId="4330" sId="2" numFmtId="4">
    <oc r="I30">
      <v>69</v>
    </oc>
    <nc r="I30">
      <v>64</v>
    </nc>
  </rcc>
  <rcc rId="4331" sId="2" numFmtId="4">
    <oc r="I32">
      <v>1365</v>
    </oc>
    <nc r="I32">
      <v>1400</v>
    </nc>
  </rcc>
  <rcc rId="4332" sId="2" numFmtId="4">
    <oc r="I35">
      <v>3500</v>
    </oc>
    <nc r="I35">
      <v>5171</v>
    </nc>
  </rcc>
  <rcc rId="4333" sId="2" numFmtId="4">
    <oc r="I38">
      <v>2508</v>
    </oc>
    <nc r="I38">
      <v>2032</v>
    </nc>
  </rcc>
  <rcc rId="4334" sId="2" numFmtId="4">
    <oc r="I40">
      <v>1200</v>
    </oc>
    <nc r="I40">
      <v>750</v>
    </nc>
  </rcc>
  <rcc rId="4335" sId="2" numFmtId="4">
    <oc r="I43">
      <v>4000</v>
    </oc>
    <nc r="I43">
      <v>5000</v>
    </nc>
  </rcc>
  <rcc rId="4336" sId="2" numFmtId="4">
    <oc r="J46">
      <v>10</v>
    </oc>
    <nc r="J46">
      <v>0</v>
    </nc>
  </rcc>
  <rcc rId="4337" sId="2" numFmtId="4">
    <oc r="K46">
      <v>10</v>
    </oc>
    <nc r="K46">
      <v>0</v>
    </nc>
  </rcc>
  <rcc rId="4338" sId="2" numFmtId="4">
    <oc r="L46">
      <v>10</v>
    </oc>
    <nc r="L46">
      <v>0</v>
    </nc>
  </rcc>
  <rcc rId="4339" sId="2" numFmtId="4">
    <oc r="J47">
      <v>190</v>
    </oc>
    <nc r="J47">
      <v>50</v>
    </nc>
  </rcc>
  <rcc rId="4340" sId="2" numFmtId="4">
    <oc r="G46">
      <v>10</v>
    </oc>
    <nc r="G46">
      <v>0</v>
    </nc>
  </rcc>
  <rrc rId="4341" sId="2" ref="A45:XFD45" action="deleteRow">
    <undo index="0" exp="ref" v="1" dr="L45" r="L44" sId="2"/>
    <undo index="0" exp="ref" v="1" dr="K45" r="K44" sId="2"/>
    <undo index="0" exp="ref" v="1" dr="J45" r="J44" sId="2"/>
    <undo index="0" exp="ref" v="1" dr="I45" r="I44" sId="2"/>
    <undo index="0" exp="ref" v="1" dr="H45" r="H44" sId="2"/>
    <undo index="0" exp="ref" v="1" dr="G45" r="G44" sId="2"/>
    <undo index="2" exp="area" ref3D="1" dr="$F$1:$F$1048576" dn="Z_5BFBE340_7A77_4A81_BD8D_F4A5E4682C7D_.wvu.Cols" sId="2"/>
    <undo index="1" exp="area" ref3D="1" dr="$A$1:$B$1048576" dn="Z_5BFBE340_7A77_4A81_BD8D_F4A5E4682C7D_.wvu.Cols" sId="2"/>
    <undo index="2" exp="area" ref3D="1" dr="$F$1:$F$1048576" dn="Z_59B1F92E_3080_4B3C_AB43_7CBA0A8FFB6D_.wvu.Cols" sId="2"/>
    <undo index="1" exp="area" ref3D="1" dr="$A$1:$B$1048576" dn="Z_59B1F92E_3080_4B3C_AB43_7CBA0A8FFB6D_.wvu.Cols" sId="2"/>
    <undo index="4" exp="area" ref3D="1" dr="$A$111:$XFD$111" dn="Z_10B69522_62AE_4313_859A_9E4F497E803C_.wvu.Rows" sId="2"/>
    <undo index="2" exp="area" ref3D="1" dr="$A$100:$XFD$107" dn="Z_10B69522_62AE_4313_859A_9E4F497E803C_.wvu.Rows" sId="2"/>
    <undo index="4" exp="area" ref3D="1" dr="$N$1:$N$1048576" dn="Z_10B69522_62AE_4313_859A_9E4F497E803C_.wvu.Cols" sId="2"/>
    <undo index="2" exp="area" ref3D="1" dr="$F$1:$F$1048576" dn="Z_10B69522_62AE_4313_859A_9E4F497E803C_.wvu.Cols" sId="2"/>
    <undo index="1" exp="area" ref3D="1" dr="$A$1:$B$1048576" dn="Z_10B69522_62AE_4313_859A_9E4F497E803C_.wvu.Cols" sId="2"/>
    <rfmt sheetId="2" xfDxf="1" sqref="A45:XFD45" start="0" length="0">
      <dxf>
        <font>
          <sz val="10"/>
          <name val="Times New Roman"/>
          <scheme val="none"/>
        </font>
      </dxf>
    </rfmt>
    <rcc rId="0" sId="2" dxf="1">
      <nc r="C45" t="inlineStr">
        <is>
          <t>923 1 08 07150 01 0000 110</t>
        </is>
      </nc>
      <ndxf>
        <font>
          <i/>
          <sz val="10"/>
          <color auto="1"/>
          <name val="Times New Roman"/>
          <scheme val="none"/>
        </font>
        <numFmt numFmtId="30" formatCode="@"/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D45" t="inlineStr">
        <is>
          <t>Государственная пошлина за выдачу разрешения на установку рекламной конструкции</t>
        </is>
      </nc>
      <ndxf>
        <font>
          <i/>
          <sz val="10"/>
          <name val="Times New Roman"/>
          <scheme val="none"/>
        </font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E45" start="0" length="0">
      <dxf>
        <font>
          <i/>
          <sz val="10"/>
          <name val="Times New Roman"/>
          <scheme val="none"/>
        </font>
        <fill>
          <patternFill patternType="solid">
            <bgColor theme="0"/>
          </patternFill>
        </fill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qref="F45" start="0" length="0">
      <dxf>
        <alignment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2" dxf="1">
      <nc r="G45">
        <f>G46</f>
      </nc>
      <ndxf>
        <font>
          <i/>
          <sz val="10"/>
          <name val="Times New Roman"/>
          <scheme val="none"/>
        </font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H45">
        <f>H46</f>
      </nc>
      <ndxf>
        <font>
          <i/>
          <sz val="10"/>
          <name val="Times New Roman"/>
          <scheme val="none"/>
        </font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I45">
        <f>I46</f>
      </nc>
      <ndxf>
        <font>
          <i/>
          <sz val="10"/>
          <name val="Times New Roman"/>
          <scheme val="none"/>
        </font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J45">
        <f>J46</f>
      </nc>
      <ndxf>
        <font>
          <i/>
          <sz val="10"/>
          <name val="Times New Roman"/>
          <scheme val="none"/>
        </font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K45">
        <f>K46</f>
      </nc>
      <ndxf>
        <font>
          <i/>
          <sz val="10"/>
          <name val="Times New Roman"/>
          <scheme val="none"/>
        </font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L45">
        <f>L46</f>
      </nc>
      <ndxf>
        <font>
          <i/>
          <sz val="10"/>
          <name val="Times New Roman"/>
          <scheme val="none"/>
        </font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M45" start="0" length="0">
      <dxf>
        <alignment vertical="top" readingOrder="0"/>
      </dxf>
    </rfmt>
    <rfmt sheetId="2" sqref="N45" start="0" length="0">
      <dxf>
        <alignment vertical="top" readingOrder="0"/>
      </dxf>
    </rfmt>
  </rrc>
  <rrc rId="4342" sId="2" ref="A45:XFD45" action="deleteRow">
    <undo index="2" exp="area" ref3D="1" dr="$F$1:$F$1048576" dn="Z_5BFBE340_7A77_4A81_BD8D_F4A5E4682C7D_.wvu.Cols" sId="2"/>
    <undo index="1" exp="area" ref3D="1" dr="$A$1:$B$1048576" dn="Z_5BFBE340_7A77_4A81_BD8D_F4A5E4682C7D_.wvu.Cols" sId="2"/>
    <undo index="2" exp="area" ref3D="1" dr="$F$1:$F$1048576" dn="Z_59B1F92E_3080_4B3C_AB43_7CBA0A8FFB6D_.wvu.Cols" sId="2"/>
    <undo index="1" exp="area" ref3D="1" dr="$A$1:$B$1048576" dn="Z_59B1F92E_3080_4B3C_AB43_7CBA0A8FFB6D_.wvu.Cols" sId="2"/>
    <undo index="4" exp="area" ref3D="1" dr="$A$110:$XFD$110" dn="Z_10B69522_62AE_4313_859A_9E4F497E803C_.wvu.Rows" sId="2"/>
    <undo index="2" exp="area" ref3D="1" dr="$A$99:$XFD$106" dn="Z_10B69522_62AE_4313_859A_9E4F497E803C_.wvu.Rows" sId="2"/>
    <undo index="4" exp="area" ref3D="1" dr="$N$1:$N$1048576" dn="Z_10B69522_62AE_4313_859A_9E4F497E803C_.wvu.Cols" sId="2"/>
    <undo index="2" exp="area" ref3D="1" dr="$F$1:$F$1048576" dn="Z_10B69522_62AE_4313_859A_9E4F497E803C_.wvu.Cols" sId="2"/>
    <undo index="1" exp="area" ref3D="1" dr="$A$1:$B$1048576" dn="Z_10B69522_62AE_4313_859A_9E4F497E803C_.wvu.Cols" sId="2"/>
    <rfmt sheetId="2" xfDxf="1" sqref="A45:XFD45" start="0" length="0">
      <dxf>
        <font>
          <sz val="9"/>
          <name val="Times New Roman"/>
          <scheme val="none"/>
        </font>
      </dxf>
    </rfmt>
    <rcc rId="0" sId="2" dxf="1">
      <nc r="C45" t="inlineStr">
        <is>
          <t>923 1 08 07150 01 0000 110</t>
        </is>
      </nc>
      <ndxf>
        <font>
          <sz val="10"/>
          <color auto="1"/>
          <name val="Times New Roman"/>
          <scheme val="none"/>
        </font>
        <numFmt numFmtId="30" formatCode="@"/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D45" t="inlineStr">
        <is>
          <t>Государственная пошлина за выдачу разрешения на установку рекламной конструкции</t>
        </is>
      </nc>
      <ndxf>
        <font>
          <sz val="10"/>
          <color auto="1"/>
          <name val="Times New Roman"/>
          <scheme val="none"/>
        </font>
        <numFmt numFmtId="164" formatCode="?"/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E45" t="inlineStr">
        <is>
          <t>Админситрация муниципального городского округа "Инта"</t>
        </is>
      </nc>
      <ndxf>
        <fill>
          <patternFill patternType="solid">
            <bgColor theme="0"/>
          </patternFill>
        </fill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F45" start="0" length="0">
      <dxf>
        <alignment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2" dxf="1" numFmtId="4">
      <nc r="G45">
        <v>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H45">
        <v>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I45">
        <v>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J45">
        <v>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K45">
        <v>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L45">
        <v>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M45" start="0" length="0">
      <dxf>
        <alignment vertical="top" readingOrder="0"/>
      </dxf>
    </rfmt>
    <rfmt sheetId="2" sqref="N45" start="0" length="0">
      <dxf>
        <alignment vertical="top" readingOrder="0"/>
      </dxf>
    </rfmt>
  </rrc>
  <rcc rId="4343" sId="2">
    <oc r="G44">
      <f>#REF!+G45</f>
    </oc>
    <nc r="G44">
      <f>G45</f>
    </nc>
  </rcc>
  <rcc rId="4344" sId="2">
    <oc r="H44">
      <f>#REF!+H45</f>
    </oc>
    <nc r="H44">
      <f>H45</f>
    </nc>
  </rcc>
  <rcc rId="4345" sId="2">
    <oc r="I44">
      <f>#REF!+I45</f>
    </oc>
    <nc r="I44">
      <f>I45</f>
    </nc>
  </rcc>
  <rcc rId="4346" sId="2">
    <oc r="J44">
      <f>#REF!+J45</f>
    </oc>
    <nc r="J44">
      <f>J45</f>
    </nc>
  </rcc>
  <rcc rId="4347" sId="2">
    <oc r="K44">
      <f>#REF!+K45</f>
    </oc>
    <nc r="K44">
      <f>K45</f>
    </nc>
  </rcc>
  <rcc rId="4348" sId="2">
    <oc r="L44">
      <f>#REF!+L45</f>
    </oc>
    <nc r="L44">
      <f>L45</f>
    </nc>
  </rcc>
  <rcc rId="4349" sId="2" numFmtId="4">
    <oc r="I46">
      <v>130</v>
    </oc>
    <nc r="I46">
      <v>50</v>
    </nc>
  </rcc>
  <rcc rId="4350" sId="2" numFmtId="4">
    <oc r="J46">
      <v>200</v>
    </oc>
    <nc r="J46">
      <v>50</v>
    </nc>
  </rcc>
  <rcc rId="4351" sId="2" numFmtId="4">
    <oc r="K46">
      <v>200</v>
    </oc>
    <nc r="K46">
      <v>50</v>
    </nc>
  </rcc>
  <rcc rId="4352" sId="2" numFmtId="4">
    <oc r="L46">
      <v>200</v>
    </oc>
    <nc r="L46">
      <v>50</v>
    </nc>
  </rcc>
  <rcc rId="4353" sId="2" numFmtId="4">
    <oc r="K45">
      <v>190</v>
    </oc>
    <nc r="K45">
      <v>50</v>
    </nc>
  </rcc>
  <rcc rId="4354" sId="2" numFmtId="4">
    <oc r="L45">
      <v>190</v>
    </oc>
    <nc r="L45">
      <v>50</v>
    </nc>
  </rcc>
  <rcc rId="4355" sId="2" numFmtId="4">
    <oc r="I49">
      <v>300</v>
    </oc>
    <nc r="I49">
      <v>270</v>
    </nc>
  </rcc>
  <rcc rId="4356" sId="2" numFmtId="4">
    <oc r="I51">
      <v>8700</v>
    </oc>
    <nc r="I51">
      <v>5900</v>
    </nc>
  </rcc>
  <rcc rId="4357" sId="2" numFmtId="4">
    <oc r="I52">
      <v>129.80000000000001</v>
    </oc>
    <nc r="I52">
      <v>132</v>
    </nc>
  </rcc>
  <rcc rId="4358" sId="2" numFmtId="4">
    <oc r="I54">
      <v>23000</v>
    </oc>
    <nc r="I54">
      <v>23100</v>
    </nc>
  </rcc>
  <rcc rId="4359" sId="2" numFmtId="4">
    <oc r="I57">
      <v>800</v>
    </oc>
    <nc r="I57">
      <v>300</v>
    </nc>
  </rcc>
  <rcc rId="4360" sId="2" numFmtId="4">
    <oc r="I60">
      <v>6045</v>
    </oc>
    <nc r="I60">
      <v>7040</v>
    </nc>
  </rcc>
  <rcc rId="4361" sId="2" numFmtId="4">
    <oc r="I63">
      <v>1506.9</v>
    </oc>
    <nc r="I63">
      <v>1529.9</v>
    </nc>
  </rcc>
  <rcc rId="4362" sId="2" numFmtId="4">
    <oc r="I64">
      <v>3</v>
    </oc>
    <nc r="I64">
      <v>0</v>
    </nc>
  </rcc>
  <rcc rId="4363" sId="2" numFmtId="4">
    <oc r="I65">
      <v>110</v>
    </oc>
    <nc r="I65">
      <v>120</v>
    </nc>
  </rcc>
  <rcc rId="4364" sId="2" numFmtId="4">
    <oc r="I66">
      <v>280</v>
    </oc>
    <nc r="I66">
      <v>300</v>
    </nc>
  </rcc>
  <rcc rId="4365" sId="2" numFmtId="4">
    <oc r="I75">
      <v>5000</v>
    </oc>
    <nc r="I75">
      <v>5650</v>
    </nc>
  </rcc>
  <rcc rId="4366" sId="2" numFmtId="4">
    <oc r="I80">
      <v>13000</v>
    </oc>
    <nc r="I80">
      <v>10000</v>
    </nc>
  </rcc>
  <rcc rId="4367" sId="2" numFmtId="4">
    <oc r="I83">
      <v>1522.05</v>
    </oc>
    <nc r="I83">
      <v>540</v>
    </nc>
  </rcc>
  <rcc rId="4368" sId="2" numFmtId="4">
    <oc r="I132">
      <v>1475.1</v>
    </oc>
    <nc r="I132">
      <v>1513</v>
    </nc>
  </rcc>
  <rcv guid="{5BFBE340-7A77-4A81-BD8D-F4A5E4682C7D}" action="delete"/>
  <rdn rId="0" localSheetId="1" customView="1" name="Z_5BFBE340_7A77_4A81_BD8D_F4A5E4682C7D_.wvu.PrintArea" hidden="1" oldHidden="1">
    <formula>'на 01.07.'!$A$4:$L$175</formula>
    <oldFormula>'на 01.07.'!$A$4:$L$175</oldFormula>
  </rdn>
  <rdn rId="0" localSheetId="1" customView="1" name="Z_5BFBE340_7A77_4A81_BD8D_F4A5E4682C7D_.wvu.PrintTitles" hidden="1" oldHidden="1">
    <formula>'на 01.07.'!$4:$6</formula>
    <oldFormula>'на 01.07.'!$4:$6</oldFormula>
  </rdn>
  <rdn rId="0" localSheetId="1" customView="1" name="Z_5BFBE340_7A77_4A81_BD8D_F4A5E4682C7D_.wvu.Cols" hidden="1" oldHidden="1">
    <formula>'на 01.07.'!$A:$B,'на 01.07.'!$F:$F</formula>
    <oldFormula>'на 01.07.'!$A:$B,'на 01.07.'!$F:$F</oldFormula>
  </rdn>
  <rdn rId="0" localSheetId="2" customView="1" name="Z_5BFBE340_7A77_4A81_BD8D_F4A5E4682C7D_.wvu.PrintArea" hidden="1" oldHidden="1">
    <formula>Лист1!$C$1:$L$158</formula>
    <oldFormula>Лист1!$C$1:$L$158</oldFormula>
  </rdn>
  <rdn rId="0" localSheetId="2" customView="1" name="Z_5BFBE340_7A77_4A81_BD8D_F4A5E4682C7D_.wvu.PrintTitles" hidden="1" oldHidden="1">
    <formula>Лист1!$4:$6</formula>
    <oldFormula>Лист1!$4:$6</oldFormula>
  </rdn>
  <rdn rId="0" localSheetId="2" customView="1" name="Z_5BFBE340_7A77_4A81_BD8D_F4A5E4682C7D_.wvu.Cols" hidden="1" oldHidden="1">
    <formula>Лист1!$A:$B,Лист1!$F:$F</formula>
    <oldFormula>Лист1!$A:$B,Лист1!$F:$F</oldFormula>
  </rdn>
  <rcv guid="{5BFBE340-7A77-4A81-BD8D-F4A5E4682C7D}" action="add"/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5BFBE340-7A77-4A81-BD8D-F4A5E4682C7D}" action="delete"/>
  <rdn rId="0" localSheetId="1" customView="1" name="Z_5BFBE340_7A77_4A81_BD8D_F4A5E4682C7D_.wvu.PrintArea" hidden="1" oldHidden="1">
    <formula>'на 01.07.'!$A$4:$L$175</formula>
    <oldFormula>'на 01.07.'!$A$4:$L$175</oldFormula>
  </rdn>
  <rdn rId="0" localSheetId="1" customView="1" name="Z_5BFBE340_7A77_4A81_BD8D_F4A5E4682C7D_.wvu.PrintTitles" hidden="1" oldHidden="1">
    <formula>'на 01.07.'!$4:$6</formula>
    <oldFormula>'на 01.07.'!$4:$6</oldFormula>
  </rdn>
  <rdn rId="0" localSheetId="1" customView="1" name="Z_5BFBE340_7A77_4A81_BD8D_F4A5E4682C7D_.wvu.Cols" hidden="1" oldHidden="1">
    <formula>'на 01.07.'!$A:$B,'на 01.07.'!$F:$F</formula>
    <oldFormula>'на 01.07.'!$A:$B,'на 01.07.'!$F:$F</oldFormula>
  </rdn>
  <rdn rId="0" localSheetId="2" customView="1" name="Z_5BFBE340_7A77_4A81_BD8D_F4A5E4682C7D_.wvu.PrintArea" hidden="1" oldHidden="1">
    <formula>Лист1!$C$1:$L$150</formula>
    <oldFormula>Лист1!$C$1:$L$150</oldFormula>
  </rdn>
  <rdn rId="0" localSheetId="2" customView="1" name="Z_5BFBE340_7A77_4A81_BD8D_F4A5E4682C7D_.wvu.PrintTitles" hidden="1" oldHidden="1">
    <formula>Лист1!$4:$6</formula>
    <oldFormula>Лист1!$4:$6</oldFormula>
  </rdn>
  <rdn rId="0" localSheetId="2" customView="1" name="Z_5BFBE340_7A77_4A81_BD8D_F4A5E4682C7D_.wvu.Cols" hidden="1" oldHidden="1">
    <formula>Лист1!$A:$B,Лист1!$F:$F</formula>
    <oldFormula>Лист1!$A:$B,Лист1!$F:$F</oldFormula>
  </rdn>
  <rcv guid="{5BFBE340-7A77-4A81-BD8D-F4A5E4682C7D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75" sId="2" numFmtId="4">
    <oc r="G11">
      <v>353220</v>
    </oc>
    <nc r="G11">
      <v>129390</v>
    </nc>
  </rcc>
  <rcc rId="4376" sId="2" numFmtId="4">
    <oc r="H11">
      <v>228185.65</v>
    </oc>
    <nc r="H11">
      <v>102666.4</v>
    </nc>
  </rcc>
  <rcc rId="4377" sId="2" numFmtId="4">
    <oc r="G12">
      <v>680</v>
    </oc>
    <nc r="G12">
      <v>310</v>
    </nc>
  </rcc>
  <rcc rId="4378" sId="2" numFmtId="4">
    <oc r="H12">
      <v>614.79999999999995</v>
    </oc>
    <nc r="H12">
      <v>348.24</v>
    </nc>
  </rcc>
  <rcc rId="4379" sId="2" numFmtId="4">
    <oc r="G13">
      <v>1000</v>
    </oc>
    <nc r="G13">
      <v>300</v>
    </nc>
  </rcc>
  <rcc rId="4380" sId="2" numFmtId="4">
    <oc r="H13">
      <v>458.52</v>
    </oc>
    <nc r="H13">
      <v>123.65</v>
    </nc>
  </rcc>
  <rcv guid="{5BFBE340-7A77-4A81-BD8D-F4A5E4682C7D}" action="delete"/>
  <rdn rId="0" localSheetId="1" customView="1" name="Z_5BFBE340_7A77_4A81_BD8D_F4A5E4682C7D_.wvu.PrintArea" hidden="1" oldHidden="1">
    <formula>'на 01.07.'!$A$4:$L$175</formula>
    <oldFormula>'на 01.07.'!$A$4:$L$175</oldFormula>
  </rdn>
  <rdn rId="0" localSheetId="1" customView="1" name="Z_5BFBE340_7A77_4A81_BD8D_F4A5E4682C7D_.wvu.PrintTitles" hidden="1" oldHidden="1">
    <formula>'на 01.07.'!$4:$6</formula>
    <oldFormula>'на 01.07.'!$4:$6</oldFormula>
  </rdn>
  <rdn rId="0" localSheetId="1" customView="1" name="Z_5BFBE340_7A77_4A81_BD8D_F4A5E4682C7D_.wvu.Cols" hidden="1" oldHidden="1">
    <formula>'на 01.07.'!$A:$B,'на 01.07.'!$F:$F</formula>
    <oldFormula>'на 01.07.'!$A:$B,'на 01.07.'!$F:$F</oldFormula>
  </rdn>
  <rdn rId="0" localSheetId="2" customView="1" name="Z_5BFBE340_7A77_4A81_BD8D_F4A5E4682C7D_.wvu.PrintArea" hidden="1" oldHidden="1">
    <formula>Лист1!$C$1:$L$158</formula>
    <oldFormula>Лист1!$C$1:$L$158</oldFormula>
  </rdn>
  <rdn rId="0" localSheetId="2" customView="1" name="Z_5BFBE340_7A77_4A81_BD8D_F4A5E4682C7D_.wvu.PrintTitles" hidden="1" oldHidden="1">
    <formula>Лист1!$4:$6</formula>
    <oldFormula>Лист1!$4:$6</oldFormula>
  </rdn>
  <rdn rId="0" localSheetId="2" customView="1" name="Z_5BFBE340_7A77_4A81_BD8D_F4A5E4682C7D_.wvu.Cols" hidden="1" oldHidden="1">
    <formula>Лист1!$A:$B,Лист1!$F:$F</formula>
    <oldFormula>Лист1!$A:$B,Лист1!$F:$F</oldFormula>
  </rdn>
  <rcv guid="{5BFBE340-7A77-4A81-BD8D-F4A5E4682C7D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87" sId="2" numFmtId="4">
    <oc r="G23">
      <v>20000</v>
    </oc>
    <nc r="G23">
      <v>13550</v>
    </nc>
  </rcc>
  <rcc rId="4388" sId="2" numFmtId="4">
    <oc r="H23">
      <v>12959.56</v>
    </oc>
    <nc r="H23">
      <v>13022.35</v>
    </nc>
  </rcc>
  <rcc rId="4389" sId="2" numFmtId="4">
    <oc r="G25">
      <v>5000</v>
    </oc>
    <nc r="G25">
      <v>7450</v>
    </nc>
  </rcc>
  <rcc rId="4390" sId="2" numFmtId="4">
    <oc r="H25">
      <v>5464.84</v>
    </oc>
    <nc r="H25">
      <v>6260.8</v>
    </nc>
  </rcc>
  <rcc rId="4391" sId="2" numFmtId="4">
    <oc r="G27">
      <v>28000</v>
    </oc>
    <nc r="G27">
      <v>25000</v>
    </nc>
  </rcc>
  <rcc rId="4392" sId="2">
    <oc r="C27" t="inlineStr">
      <is>
        <t>182 1 05 002010 02 0000 110</t>
      </is>
    </oc>
    <nc r="C27" t="inlineStr">
      <is>
        <t>182 1 05 02010 02 0000 110</t>
      </is>
    </nc>
  </rcc>
  <rcc rId="4393" sId="2" numFmtId="4">
    <oc r="H28">
      <v>6.12</v>
    </oc>
    <nc r="H28">
      <v>0.19</v>
    </nc>
  </rcc>
  <rcc rId="4394" sId="2">
    <oc r="C28" t="inlineStr">
      <is>
        <t>182 1 05 01022 01 0000 110</t>
      </is>
    </oc>
    <nc r="C28" t="inlineStr">
      <is>
        <t>182 1 05 02022 01 0000 110</t>
      </is>
    </nc>
  </rcc>
  <rcc rId="4395" sId="2" numFmtId="4">
    <oc r="H27">
      <v>24257.360000000001</v>
    </oc>
    <nc r="H27">
      <v>22702.19</v>
    </nc>
  </rcc>
  <rcc rId="4396" sId="2" numFmtId="4">
    <oc r="H30">
      <v>69.040000000000006</v>
    </oc>
    <nc r="H30">
      <v>63.68</v>
    </nc>
  </rcc>
  <rcc rId="4397" sId="2" numFmtId="4">
    <oc r="G32">
      <v>1000</v>
    </oc>
    <nc r="G32">
      <v>1400</v>
    </nc>
  </rcc>
  <rcc rId="4398" sId="2" numFmtId="4">
    <oc r="H32">
      <v>802.43</v>
    </oc>
    <nc r="H32">
      <v>812.56</v>
    </nc>
  </rcc>
  <rcc rId="4399" sId="2" numFmtId="4">
    <oc r="G35">
      <v>3500</v>
    </oc>
    <nc r="G35">
      <v>5200</v>
    </nc>
  </rcc>
  <rcc rId="4400" sId="2" numFmtId="4">
    <oc r="H35">
      <v>1078.53</v>
    </oc>
    <nc r="H35">
      <v>2280.89</v>
    </nc>
  </rcc>
  <rcc rId="4401" sId="2" numFmtId="4">
    <oc r="G38">
      <v>3550</v>
    </oc>
    <nc r="G38">
      <v>2000</v>
    </nc>
  </rcc>
  <rcc rId="4402" sId="2" numFmtId="4">
    <oc r="H38">
      <v>2502.84</v>
    </oc>
    <nc r="H38">
      <v>2045.32</v>
    </nc>
  </rcc>
  <rcc rId="4403" sId="2" numFmtId="4">
    <oc r="G40">
      <v>1450</v>
    </oc>
    <nc r="G40">
      <v>800</v>
    </nc>
  </rcc>
  <rcc rId="4404" sId="2" numFmtId="4">
    <oc r="H40">
      <v>223.74</v>
    </oc>
    <nc r="H40">
      <v>293.43</v>
    </nc>
  </rcc>
  <rcc rId="4405" sId="2" numFmtId="4">
    <oc r="G43">
      <v>5700</v>
    </oc>
    <nc r="G43">
      <v>5000</v>
    </nc>
  </rcc>
  <rcc rId="4406" sId="2" numFmtId="4">
    <oc r="H43">
      <v>3094.31</v>
    </oc>
    <nc r="H43">
      <v>4235.0600000000004</v>
    </nc>
  </rcc>
  <rcc rId="4407" sId="2" numFmtId="4">
    <oc r="G46">
      <v>290</v>
    </oc>
    <nc r="G46">
      <v>50</v>
    </nc>
  </rcc>
  <rcc rId="4408" sId="2" numFmtId="4">
    <oc r="H46">
      <v>96.3</v>
    </oc>
    <nc r="H46">
      <v>40</v>
    </nc>
  </rc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09" sId="2" numFmtId="4">
    <oc r="G86">
      <v>57</v>
    </oc>
    <nc r="G86">
      <v>35</v>
    </nc>
  </rcc>
  <rcc rId="4410" sId="2" numFmtId="4">
    <oc r="H86">
      <v>20.18</v>
    </oc>
    <nc r="H86">
      <v>1.3</v>
    </nc>
  </rcc>
  <rcc rId="4411" sId="2" numFmtId="4">
    <oc r="G87">
      <v>25</v>
    </oc>
    <nc r="G87">
      <v>15</v>
    </nc>
  </rcc>
  <rcc rId="4412" sId="2" numFmtId="4">
    <oc r="H87">
      <v>6.07</v>
    </oc>
    <nc r="H87">
      <v>10.47</v>
    </nc>
  </rcc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13" sId="2" numFmtId="4">
    <oc r="G49">
      <v>500</v>
    </oc>
    <nc r="G49">
      <v>270</v>
    </nc>
  </rcc>
  <rcc rId="4414" sId="2" numFmtId="4">
    <oc r="H49">
      <v>83.73</v>
    </oc>
    <nc r="H49">
      <v>10</v>
    </nc>
  </rcc>
  <rcc rId="4415" sId="2" numFmtId="4">
    <oc r="G51">
      <v>8700</v>
    </oc>
    <nc r="G51">
      <v>5900</v>
    </nc>
  </rcc>
  <rcc rId="4416" sId="2" numFmtId="4">
    <oc r="H51">
      <v>7421.31</v>
    </oc>
    <nc r="H51">
      <v>4961.54</v>
    </nc>
  </rcc>
  <rcc rId="4417" sId="2" numFmtId="4">
    <oc r="G52">
      <v>129.80000000000001</v>
    </oc>
    <nc r="G52">
      <v>132</v>
    </nc>
  </rcc>
  <rcc rId="4418" sId="2" numFmtId="4">
    <oc r="H52">
      <v>87.32</v>
    </oc>
    <nc r="H52">
      <v>90.39</v>
    </nc>
  </rcc>
  <rcc rId="4419" sId="2" numFmtId="4">
    <oc r="G54">
      <v>23000</v>
    </oc>
    <nc r="G54">
      <v>23100</v>
    </nc>
  </rcc>
  <rcc rId="4420" sId="2" numFmtId="4">
    <oc r="H54">
      <v>18133.05</v>
    </oc>
    <nc r="H54">
      <v>17810.669999999998</v>
    </nc>
  </rcc>
  <rcc rId="4421" sId="2" numFmtId="4">
    <oc r="G57">
      <v>600</v>
    </oc>
    <nc r="G57">
      <v>300</v>
    </nc>
  </rcc>
  <rcc rId="4422" sId="2" numFmtId="4">
    <oc r="H57">
      <v>605.5</v>
    </oc>
    <nc r="H57">
      <v>262.74</v>
    </nc>
  </rcc>
  <rcc rId="4423" sId="2" numFmtId="4">
    <oc r="G60">
      <v>6100</v>
    </oc>
    <nc r="G60">
      <v>7040</v>
    </nc>
  </rcc>
  <rcc rId="4424" sId="2" numFmtId="4">
    <oc r="H60">
      <v>5073.6400000000003</v>
    </oc>
    <nc r="H60">
      <v>6814.1</v>
    </nc>
  </rcc>
  <rcc rId="4425" sId="2" numFmtId="4">
    <oc r="H71">
      <v>42.86</v>
    </oc>
    <nc r="H71">
      <v>16.48</v>
    </nc>
  </rcc>
  <rcc rId="4426" sId="2" numFmtId="4">
    <oc r="G75">
      <v>4550</v>
    </oc>
    <nc r="G75">
      <v>5650</v>
    </nc>
  </rcc>
  <rcc rId="4427" sId="2" numFmtId="4">
    <oc r="H75">
      <v>4212.58</v>
    </oc>
    <nc r="H75">
      <v>4709.4799999999996</v>
    </nc>
  </rcc>
  <rcc rId="4428" sId="2" numFmtId="4">
    <oc r="H74">
      <v>603.14</v>
    </oc>
    <nc r="H74">
      <v>0</v>
    </nc>
  </rcc>
  <rcc rId="4429" sId="2" numFmtId="4">
    <oc r="G127">
      <v>2861.6</v>
    </oc>
    <nc r="G127">
      <v>3950.7</v>
    </nc>
  </rcc>
  <rcc rId="4430" sId="2" numFmtId="4">
    <oc r="H127">
      <v>3350.34</v>
    </oc>
    <nc r="H127">
      <v>2139.27</v>
    </nc>
  </rcc>
  <rcc rId="4431" sId="2" numFmtId="4">
    <oc r="G80">
      <v>16000</v>
    </oc>
    <nc r="G80">
      <v>10000</v>
    </nc>
  </rcc>
  <rcc rId="4432" sId="2" numFmtId="4">
    <oc r="H80">
      <v>11029.88</v>
    </oc>
    <nc r="H80">
      <v>7591.02</v>
    </nc>
  </rcc>
  <rcc rId="4433" sId="2" numFmtId="4">
    <oc r="H79">
      <v>-1.81</v>
    </oc>
    <nc r="H79">
      <v>0</v>
    </nc>
  </rcc>
  <rcc rId="4434" sId="2" numFmtId="4">
    <oc r="G83">
      <v>600</v>
    </oc>
    <nc r="G83">
      <v>540</v>
    </nc>
  </rcc>
  <rcc rId="4435" sId="2" numFmtId="4">
    <oc r="H83">
      <v>1515.39</v>
    </oc>
    <nc r="H83">
      <v>530.91999999999996</v>
    </nc>
  </rcc>
  <rcc rId="4436" sId="2" numFmtId="4">
    <oc r="H130">
      <v>7.73</v>
    </oc>
    <nc r="H130">
      <v>0</v>
    </nc>
  </rcc>
  <rcc rId="4437" sId="2" numFmtId="4">
    <oc r="G132">
      <v>1500</v>
    </oc>
    <nc r="G132">
      <v>1560</v>
    </nc>
  </rcc>
  <rcc rId="4438" sId="2" numFmtId="4">
    <oc r="H132">
      <v>1140.19</v>
    </oc>
    <nc r="H132">
      <v>1444.74</v>
    </nc>
  </rcc>
  <rcc rId="4439" sId="2" numFmtId="4">
    <oc r="G63">
      <v>1920</v>
    </oc>
    <nc r="G63">
      <v>1529.9</v>
    </nc>
  </rcc>
  <rcc rId="4440" sId="2" numFmtId="4">
    <oc r="H63">
      <v>1728.28</v>
    </oc>
    <nc r="H63">
      <v>750.7</v>
    </nc>
  </rcc>
  <rcc rId="4441" sId="2" numFmtId="4">
    <oc r="H64">
      <v>4.24</v>
    </oc>
    <nc r="H64">
      <v>0</v>
    </nc>
  </rcc>
  <rcc rId="4442" sId="2" numFmtId="4">
    <oc r="G65">
      <v>410</v>
    </oc>
    <nc r="G65">
      <v>120</v>
    </nc>
  </rcc>
  <rcc rId="4443" sId="2" numFmtId="4">
    <oc r="H65">
      <v>150</v>
    </oc>
    <nc r="H65">
      <v>667.17</v>
    </nc>
  </rcc>
  <rcc rId="4444" sId="2" numFmtId="4">
    <oc r="G66">
      <v>1670</v>
    </oc>
    <nc r="G66">
      <v>300</v>
    </nc>
  </rcc>
  <rcc rId="4445" sId="2" numFmtId="4">
    <oc r="H66">
      <v>321.08999999999997</v>
    </oc>
    <nc r="H66">
      <v>293.11</v>
    </nc>
  </rcc>
  <rcc rId="4446" sId="2" numFmtId="4">
    <oc r="G67">
      <v>0</v>
    </oc>
    <nc r="G67">
      <v>0.1</v>
    </nc>
  </rcc>
  <rcc rId="4447" sId="2" numFmtId="4">
    <oc r="H67">
      <v>0.09</v>
    </oc>
    <nc r="H67">
      <v>0.05</v>
    </nc>
  </rcc>
  <rfmt sheetId="2" sqref="C85:L127">
    <dxf>
      <fill>
        <patternFill>
          <bgColor rgb="FFFFFF00"/>
        </patternFill>
      </fill>
    </dxf>
  </rfmt>
  <rfmt sheetId="2" sqref="C86:L87">
    <dxf>
      <fill>
        <patternFill patternType="none">
          <bgColor auto="1"/>
        </patternFill>
      </fill>
    </dxf>
  </rfmt>
  <rfmt sheetId="2" sqref="C97:L97">
    <dxf>
      <fill>
        <patternFill patternType="none">
          <bgColor auto="1"/>
        </patternFill>
      </fill>
    </dxf>
  </rfmt>
  <rfmt sheetId="2" sqref="C127:L127">
    <dxf>
      <fill>
        <patternFill patternType="none">
          <bgColor auto="1"/>
        </patternFill>
      </fill>
    </dxf>
  </rfmt>
  <rfmt sheetId="2" sqref="C99:L99">
    <dxf>
      <fill>
        <patternFill patternType="none">
          <bgColor auto="1"/>
        </patternFill>
      </fill>
    </dxf>
  </rfmt>
  <rcc rId="4448" sId="2" numFmtId="4">
    <oc r="H99">
      <v>101.2</v>
    </oc>
    <nc r="H99">
      <v>96</v>
    </nc>
  </rcc>
  <rcc rId="4449" sId="2" numFmtId="4">
    <oc r="G92">
      <v>156.75</v>
    </oc>
    <nc r="G92">
      <v>0</v>
    </nc>
  </rcc>
  <rcc rId="4450" sId="2" numFmtId="4">
    <oc r="H92">
      <v>60</v>
    </oc>
    <nc r="H92">
      <v>29</v>
    </nc>
  </rcc>
  <rcc rId="4451" sId="2" numFmtId="4">
    <oc r="G94">
      <v>5.23</v>
    </oc>
    <nc r="G94">
      <v>0</v>
    </nc>
  </rcc>
  <rcc rId="4452" sId="2" numFmtId="4">
    <oc r="H94">
      <v>0</v>
    </oc>
    <nc r="H94">
      <v>151</v>
    </nc>
  </rcc>
  <rfmt sheetId="2" sqref="C94:L94">
    <dxf>
      <fill>
        <patternFill patternType="none">
          <bgColor auto="1"/>
        </patternFill>
      </fill>
    </dxf>
  </rfmt>
  <rfmt sheetId="2" sqref="C92:L92">
    <dxf>
      <fill>
        <patternFill patternType="none">
          <bgColor auto="1"/>
        </patternFill>
      </fill>
    </dxf>
  </rfmt>
  <rfmt sheetId="2" sqref="C107:L107">
    <dxf>
      <fill>
        <patternFill patternType="none">
          <bgColor auto="1"/>
        </patternFill>
      </fill>
    </dxf>
  </rfmt>
  <rcc rId="4453" sId="2" numFmtId="4">
    <oc r="G107">
      <v>195.42</v>
    </oc>
    <nc r="G107">
      <v>0</v>
    </nc>
  </rcc>
  <rcc rId="4454" sId="2" numFmtId="4">
    <oc r="H107">
      <v>69.5</v>
    </oc>
    <nc r="H107">
      <v>212</v>
    </nc>
  </rcc>
  <rfmt sheetId="2" sqref="C113:L113">
    <dxf>
      <fill>
        <patternFill patternType="none">
          <bgColor auto="1"/>
        </patternFill>
      </fill>
    </dxf>
  </rfmt>
  <rcc rId="4455" sId="2" numFmtId="4">
    <oc r="G113">
      <v>124</v>
    </oc>
    <nc r="G113">
      <v>130.9</v>
    </nc>
  </rcc>
  <rcc rId="4456" sId="2" numFmtId="4">
    <oc r="H113">
      <v>75</v>
    </oc>
    <nc r="H113">
      <v>84</v>
    </nc>
  </rcc>
  <rfmt sheetId="2" sqref="C112:L112">
    <dxf>
      <fill>
        <patternFill patternType="none">
          <bgColor auto="1"/>
        </patternFill>
      </fill>
    </dxf>
  </rfmt>
  <rfmt sheetId="2" sqref="C93:L93">
    <dxf>
      <fill>
        <patternFill patternType="none">
          <bgColor auto="1"/>
        </patternFill>
      </fill>
    </dxf>
  </rfmt>
  <rcc rId="4457" sId="2" numFmtId="4">
    <oc r="G93">
      <v>51.5</v>
    </oc>
    <nc r="G93">
      <v>41.2</v>
    </nc>
  </rcc>
  <rcc rId="4458" sId="2" numFmtId="4">
    <oc r="H93">
      <v>37.07</v>
    </oc>
    <nc r="H93">
      <v>54.65</v>
    </nc>
  </rcc>
  <rfmt sheetId="2" sqref="C95:L95">
    <dxf>
      <fill>
        <patternFill patternType="none">
          <bgColor auto="1"/>
        </patternFill>
      </fill>
    </dxf>
  </rfmt>
  <rcc rId="4459" sId="2" numFmtId="4">
    <oc r="G95">
      <v>5</v>
    </oc>
    <nc r="G95">
      <v>22.7</v>
    </nc>
  </rcc>
  <rcc rId="4460" sId="2" numFmtId="4">
    <oc r="H95">
      <v>17.010000000000002</v>
    </oc>
    <nc r="H95">
      <v>5</v>
    </nc>
  </rcc>
  <rfmt sheetId="2" sqref="C91:L91">
    <dxf>
      <fill>
        <patternFill patternType="none">
          <bgColor auto="1"/>
        </patternFill>
      </fill>
    </dxf>
  </rfmt>
  <rfmt sheetId="2" sqref="C96:L96">
    <dxf>
      <fill>
        <patternFill patternType="none">
          <bgColor auto="1"/>
        </patternFill>
      </fill>
    </dxf>
  </rfmt>
  <rfmt sheetId="2" sqref="C108:L108">
    <dxf>
      <fill>
        <patternFill patternType="none">
          <bgColor auto="1"/>
        </patternFill>
      </fill>
    </dxf>
  </rfmt>
  <rcc rId="4461" sId="2" numFmtId="4">
    <oc r="G108">
      <v>0</v>
    </oc>
    <nc r="G108">
      <v>2</v>
    </nc>
  </rcc>
  <rcc rId="4462" sId="2" numFmtId="4">
    <oc r="H108">
      <v>2.04</v>
    </oc>
    <nc r="H108">
      <v>4.46</v>
    </nc>
  </rcc>
  <rfmt sheetId="2" sqref="C106:L106">
    <dxf>
      <fill>
        <patternFill patternType="none">
          <bgColor auto="1"/>
        </patternFill>
      </fill>
    </dxf>
  </rfmt>
  <rfmt sheetId="2" sqref="C109:L111">
    <dxf>
      <fill>
        <patternFill patternType="none">
          <bgColor auto="1"/>
        </patternFill>
      </fill>
    </dxf>
  </rfmt>
  <rcc rId="4463" sId="2" numFmtId="4">
    <oc r="G110">
      <v>33</v>
    </oc>
    <nc r="G110">
      <v>0</v>
    </nc>
  </rcc>
  <rcc rId="4464" sId="2" numFmtId="4">
    <oc r="G111">
      <v>0</v>
    </oc>
    <nc r="G111">
      <v>51.5</v>
    </nc>
  </rcc>
  <rcc rId="4465" sId="2" numFmtId="4">
    <oc r="H111">
      <v>43.36</v>
    </oc>
    <nc r="H111">
      <v>12</v>
    </nc>
  </rcc>
  <rfmt sheetId="2" sqref="C122:L122">
    <dxf>
      <fill>
        <patternFill patternType="none">
          <bgColor auto="1"/>
        </patternFill>
      </fill>
    </dxf>
  </rfmt>
  <rcc rId="4466" sId="2" numFmtId="4">
    <oc r="G122">
      <v>0</v>
    </oc>
    <nc r="G122">
      <v>412</v>
    </nc>
  </rcc>
  <rcc rId="4467" sId="2" numFmtId="4">
    <oc r="H122">
      <v>344.06</v>
    </oc>
    <nc r="H122">
      <v>257.93</v>
    </nc>
  </rcc>
  <rfmt sheetId="2" sqref="C105:L105">
    <dxf>
      <fill>
        <patternFill patternType="none">
          <bgColor auto="1"/>
        </patternFill>
      </fill>
    </dxf>
  </rfmt>
  <rcc rId="4468" sId="2" numFmtId="4">
    <oc r="G105">
      <v>10</v>
    </oc>
    <nc r="G105">
      <v>5</v>
    </nc>
  </rcc>
  <rcc rId="4469" sId="2" numFmtId="4">
    <oc r="H105">
      <v>20</v>
    </oc>
    <nc r="H105">
      <v>5</v>
    </nc>
  </rcc>
  <rfmt sheetId="2" sqref="C123:L123">
    <dxf>
      <fill>
        <patternFill patternType="none">
          <bgColor auto="1"/>
        </patternFill>
      </fill>
    </dxf>
  </rfmt>
  <rcc rId="4470" sId="2" numFmtId="4">
    <oc r="G123">
      <v>824</v>
    </oc>
    <nc r="G123">
      <v>0</v>
    </nc>
  </rcc>
  <rcc rId="4471" sId="2" numFmtId="4">
    <oc r="H123">
      <v>3</v>
    </oc>
    <nc r="H123">
      <v>41.46</v>
    </nc>
  </rcc>
  <rfmt sheetId="2" sqref="C119:L119">
    <dxf>
      <fill>
        <patternFill patternType="none">
          <bgColor auto="1"/>
        </patternFill>
      </fill>
    </dxf>
  </rfmt>
  <rcc rId="4472" sId="2" numFmtId="4">
    <oc r="G119">
      <v>10</v>
    </oc>
    <nc r="G119">
      <v>60</v>
    </nc>
  </rcc>
  <rcc rId="4473" sId="2" numFmtId="4">
    <oc r="H119">
      <v>62</v>
    </oc>
    <nc r="H119">
      <v>49.47</v>
    </nc>
  </rcc>
  <rfmt sheetId="2" sqref="C125:L125">
    <dxf>
      <fill>
        <patternFill patternType="none">
          <bgColor auto="1"/>
        </patternFill>
      </fill>
    </dxf>
  </rfmt>
  <rcc rId="4474" sId="2" numFmtId="4">
    <oc r="G125">
      <v>800</v>
    </oc>
    <nc r="G125">
      <v>300</v>
    </nc>
  </rcc>
  <rcc rId="4475" sId="2" numFmtId="4">
    <oc r="H125">
      <v>168.5</v>
    </oc>
    <nc r="H125">
      <v>346.91</v>
    </nc>
  </rcc>
  <rfmt sheetId="2" sqref="C103:L103">
    <dxf>
      <fill>
        <patternFill patternType="none">
          <bgColor auto="1"/>
        </patternFill>
      </fill>
    </dxf>
  </rfmt>
  <rcc rId="4476" sId="2" numFmtId="4">
    <oc r="H103">
      <v>0</v>
    </oc>
    <nc r="H103">
      <v>1.08</v>
    </nc>
  </rcc>
  <rcc rId="4477" sId="2" numFmtId="4">
    <oc r="G97">
      <v>0</v>
    </oc>
    <nc r="G97">
      <v>11.5</v>
    </nc>
  </rcc>
  <rfmt sheetId="2" sqref="C117:L117">
    <dxf>
      <fill>
        <patternFill patternType="none">
          <bgColor auto="1"/>
        </patternFill>
      </fill>
    </dxf>
  </rfmt>
  <rcc rId="4478" sId="2" numFmtId="4">
    <oc r="G117">
      <v>0</v>
    </oc>
    <nc r="G117">
      <v>0.5</v>
    </nc>
  </rcc>
  <rcc rId="4479" sId="2">
    <oc r="C132" t="inlineStr">
      <is>
        <t>000 1 17 05040 04 0000 180</t>
      </is>
    </oc>
    <nc r="C132" t="inlineStr">
      <is>
        <t>923 1 17 05040 04 0000 180</t>
      </is>
    </nc>
  </rcc>
  <rrc rId="4480" sId="2" ref="A133:XFD133" action="insertRow">
    <undo index="4" exp="area" ref3D="1" dr="$N$1:$N$1048576" dn="Z_10B69522_62AE_4313_859A_9E4F497E803C_.wvu.Cols" sId="2"/>
    <undo index="2" exp="area" ref3D="1" dr="$F$1:$F$1048576" dn="Z_10B69522_62AE_4313_859A_9E4F497E803C_.wvu.Cols" sId="2"/>
    <undo index="1" exp="area" ref3D="1" dr="$A$1:$B$1048576" dn="Z_10B69522_62AE_4313_859A_9E4F497E803C_.wvu.Cols" sId="2"/>
    <undo index="2" exp="area" ref3D="1" dr="$F$1:$F$1048576" dn="Z_5BFBE340_7A77_4A81_BD8D_F4A5E4682C7D_.wvu.Cols" sId="2"/>
    <undo index="1" exp="area" ref3D="1" dr="$A$1:$B$1048576" dn="Z_5BFBE340_7A77_4A81_BD8D_F4A5E4682C7D_.wvu.Cols" sId="2"/>
    <undo index="2" exp="area" ref3D="1" dr="$F$1:$F$1048576" dn="Z_59B1F92E_3080_4B3C_AB43_7CBA0A8FFB6D_.wvu.Cols" sId="2"/>
    <undo index="1" exp="area" ref3D="1" dr="$A$1:$B$1048576" dn="Z_59B1F92E_3080_4B3C_AB43_7CBA0A8FFB6D_.wvu.Cols" sId="2"/>
  </rrc>
  <rcc rId="4481" sId="2">
    <nc r="D133" t="inlineStr">
      <is>
        <t>Прочие неналоговые доходы бюджетам городских округов</t>
      </is>
    </nc>
  </rcc>
  <rcc rId="4482" sId="2">
    <nc r="C133" t="inlineStr">
      <is>
        <t>992 1 17 05040 04 0000 180</t>
      </is>
    </nc>
  </rcc>
  <rcc rId="4483" sId="2">
    <nc r="E133" t="inlineStr">
      <is>
        <t xml:space="preserve"> Финансовое управление администрация муниципального образования городского округа "Инта"</t>
      </is>
    </nc>
  </rcc>
  <rcc rId="4484" sId="2" numFmtId="4">
    <nc r="G133">
      <v>0</v>
    </nc>
  </rcc>
  <rcc rId="4485" sId="2" numFmtId="4">
    <nc r="H133">
      <v>11</v>
    </nc>
  </rcc>
  <rcc rId="4486" sId="2" numFmtId="4">
    <nc r="I133">
      <v>0</v>
    </nc>
  </rcc>
  <rcc rId="4487" sId="2" numFmtId="4">
    <nc r="J133">
      <v>0</v>
    </nc>
  </rcc>
  <rcc rId="4488" sId="2" numFmtId="4">
    <nc r="K133">
      <v>0</v>
    </nc>
  </rcc>
  <rcc rId="4489" sId="2" numFmtId="4">
    <nc r="L133">
      <v>0</v>
    </nc>
  </rcc>
  <rcc rId="4490" sId="2">
    <oc r="G131">
      <f>G132</f>
    </oc>
    <nc r="G131">
      <f>G132+G133</f>
    </nc>
  </rcc>
  <rcc rId="4491" sId="2">
    <oc r="H131">
      <f>H132</f>
    </oc>
    <nc r="H131">
      <f>H132+H133</f>
    </nc>
  </rcc>
  <rcc rId="4492" sId="2">
    <oc r="I131">
      <f>I132</f>
    </oc>
    <nc r="I131">
      <f>I132+I133</f>
    </nc>
  </rcc>
  <rcc rId="4493" sId="2">
    <oc r="J131">
      <f>J132</f>
    </oc>
    <nc r="J131">
      <f>J132+J133</f>
    </nc>
  </rcc>
  <rcc rId="4494" sId="2">
    <oc r="K131">
      <f>K132</f>
    </oc>
    <nc r="K131">
      <f>K132+K133</f>
    </nc>
  </rcc>
  <rcc rId="4495" sId="2">
    <oc r="L131">
      <f>L132</f>
    </oc>
    <nc r="L131">
      <f>L132+L133</f>
    </nc>
  </rcc>
  <rcc rId="4496" sId="2" numFmtId="4">
    <oc r="G88">
      <v>463.5</v>
    </oc>
    <nc r="G88">
      <v>0</v>
    </nc>
  </rcc>
  <rcc rId="4497" sId="2" numFmtId="4">
    <oc r="I88">
      <v>50</v>
    </oc>
    <nc r="I88">
      <v>0</v>
    </nc>
  </rcc>
  <rcc rId="4498" sId="2" numFmtId="4">
    <oc r="J88">
      <v>51.5</v>
    </oc>
    <nc r="J88">
      <v>0</v>
    </nc>
  </rcc>
  <rcc rId="4499" sId="2" numFmtId="4">
    <oc r="K88">
      <v>53.1</v>
    </oc>
    <nc r="K88">
      <v>0</v>
    </nc>
  </rcc>
  <rcc rId="4500" sId="2" numFmtId="4">
    <oc r="L88">
      <v>54.6</v>
    </oc>
    <nc r="L88">
      <v>0</v>
    </nc>
  </rcc>
  <rfmt sheetId="2" sqref="C88:L88">
    <dxf>
      <fill>
        <patternFill patternType="none">
          <bgColor auto="1"/>
        </patternFill>
      </fill>
    </dxf>
  </rfmt>
  <rfmt sheetId="2" sqref="C85:L85">
    <dxf>
      <fill>
        <patternFill patternType="none">
          <bgColor auto="1"/>
        </patternFill>
      </fill>
    </dxf>
  </rfmt>
  <rfmt sheetId="2" sqref="C90:L90">
    <dxf>
      <fill>
        <patternFill patternType="none">
          <bgColor auto="1"/>
        </patternFill>
      </fill>
    </dxf>
  </rfmt>
  <rcc rId="4501" sId="2" numFmtId="4">
    <oc r="G90">
      <v>8</v>
    </oc>
    <nc r="G90">
      <v>10</v>
    </nc>
  </rcc>
  <rcc rId="4502" sId="2" numFmtId="4">
    <oc r="H90">
      <v>33</v>
    </oc>
    <nc r="H90">
      <v>0</v>
    </nc>
  </rcc>
  <rcc rId="4503" sId="2" numFmtId="4">
    <oc r="I90">
      <v>33</v>
    </oc>
    <nc r="I90">
      <v>0</v>
    </nc>
  </rcc>
  <rcc rId="4504" sId="2" numFmtId="4">
    <oc r="J90">
      <v>10</v>
    </oc>
    <nc r="J90">
      <v>0</v>
    </nc>
  </rcc>
  <rcc rId="4505" sId="2" numFmtId="4">
    <oc r="K90">
      <v>10</v>
    </oc>
    <nc r="K90">
      <v>0</v>
    </nc>
  </rcc>
  <rcc rId="4506" sId="2" numFmtId="4">
    <oc r="L90">
      <v>10</v>
    </oc>
    <nc r="L90">
      <v>0</v>
    </nc>
  </rcc>
  <rfmt sheetId="2" sqref="C89:L89">
    <dxf>
      <fill>
        <patternFill patternType="none">
          <bgColor auto="1"/>
        </patternFill>
      </fill>
    </dxf>
  </rfmt>
  <rfmt sheetId="2" sqref="C98:L98">
    <dxf>
      <fill>
        <patternFill patternType="none">
          <bgColor auto="1"/>
        </patternFill>
      </fill>
    </dxf>
  </rfmt>
  <rfmt sheetId="2" sqref="C100:L100">
    <dxf>
      <fill>
        <patternFill patternType="none">
          <bgColor auto="1"/>
        </patternFill>
      </fill>
    </dxf>
  </rfmt>
  <rcc rId="4507" sId="2" numFmtId="4">
    <oc r="H100">
      <v>2</v>
    </oc>
    <nc r="H100">
      <v>0</v>
    </nc>
  </rcc>
  <rcc rId="4508" sId="2" numFmtId="4">
    <oc r="I100">
      <v>10</v>
    </oc>
    <nc r="I100">
      <v>0</v>
    </nc>
  </rcc>
  <rcc rId="4509" sId="2" numFmtId="4">
    <oc r="G101">
      <v>0</v>
    </oc>
    <nc r="G101">
      <v>10</v>
    </nc>
  </rcc>
  <rfmt sheetId="2" sqref="C101:L101">
    <dxf>
      <fill>
        <patternFill patternType="none">
          <bgColor auto="1"/>
        </patternFill>
      </fill>
    </dxf>
  </rfmt>
  <rcc rId="4510" sId="2" numFmtId="4">
    <oc r="J101">
      <v>10</v>
    </oc>
    <nc r="J101">
      <v>0</v>
    </nc>
  </rcc>
  <rcc rId="4511" sId="2" numFmtId="4">
    <oc r="K101">
      <v>10</v>
    </oc>
    <nc r="K101">
      <v>0</v>
    </nc>
  </rcc>
  <rcc rId="4512" sId="2" numFmtId="4">
    <oc r="L101">
      <v>10</v>
    </oc>
    <nc r="L101">
      <v>0</v>
    </nc>
  </rcc>
  <rcc rId="4513" sId="2" numFmtId="4">
    <oc r="H102">
      <v>10</v>
    </oc>
    <nc r="H102">
      <v>0</v>
    </nc>
  </rcc>
  <rcc rId="4514" sId="2" numFmtId="4">
    <oc r="I102">
      <v>50</v>
    </oc>
    <nc r="I102">
      <v>0</v>
    </nc>
  </rcc>
  <rfmt sheetId="2" sqref="A102:L102">
    <dxf>
      <fill>
        <patternFill patternType="none">
          <bgColor auto="1"/>
        </patternFill>
      </fill>
    </dxf>
  </rfmt>
  <rcc rId="4515" sId="2" numFmtId="4">
    <oc r="G104">
      <v>70</v>
    </oc>
    <nc r="G104">
      <v>0</v>
    </nc>
  </rcc>
  <rfmt sheetId="2" sqref="I104:L104">
    <dxf>
      <fill>
        <patternFill patternType="none">
          <bgColor auto="1"/>
        </patternFill>
      </fill>
    </dxf>
  </rfmt>
  <rfmt sheetId="2" sqref="C104:H104">
    <dxf>
      <fill>
        <patternFill patternType="none">
          <bgColor auto="1"/>
        </patternFill>
      </fill>
    </dxf>
  </rfmt>
  <rcc rId="4516" sId="2" numFmtId="4">
    <oc r="H115">
      <v>7.37</v>
    </oc>
    <nc r="H115">
      <v>0</v>
    </nc>
  </rcc>
  <rfmt sheetId="2" sqref="C115:L115">
    <dxf>
      <fill>
        <patternFill patternType="none">
          <bgColor auto="1"/>
        </patternFill>
      </fill>
    </dxf>
  </rfmt>
  <rfmt sheetId="2" sqref="C114:L114">
    <dxf>
      <fill>
        <patternFill patternType="none">
          <bgColor auto="1"/>
        </patternFill>
      </fill>
    </dxf>
  </rfmt>
  <rfmt sheetId="2" sqref="C116:L116">
    <dxf>
      <fill>
        <patternFill patternType="none">
          <bgColor auto="1"/>
        </patternFill>
      </fill>
    </dxf>
  </rfmt>
  <rfmt sheetId="2" sqref="C118:L118">
    <dxf>
      <fill>
        <patternFill patternType="none">
          <bgColor auto="1"/>
        </patternFill>
      </fill>
    </dxf>
  </rfmt>
  <rcc rId="4517" sId="2" numFmtId="4">
    <oc r="H121">
      <v>22</v>
    </oc>
    <nc r="H121">
      <v>0</v>
    </nc>
  </rcc>
  <rfmt sheetId="2" sqref="A121:L121">
    <dxf>
      <fill>
        <patternFill patternType="none">
          <bgColor auto="1"/>
        </patternFill>
      </fill>
    </dxf>
  </rfmt>
  <rfmt sheetId="2" sqref="C120:L120">
    <dxf>
      <fill>
        <patternFill patternType="none">
          <bgColor auto="1"/>
        </patternFill>
      </fill>
    </dxf>
  </rfmt>
  <rfmt sheetId="2" sqref="C126:L126">
    <dxf>
      <fill>
        <patternFill patternType="none">
          <bgColor auto="1"/>
        </patternFill>
      </fill>
    </dxf>
  </rfmt>
  <rfmt sheetId="2" sqref="C124:L124">
    <dxf>
      <fill>
        <patternFill patternType="none">
          <bgColor auto="1"/>
        </patternFill>
      </fill>
    </dxf>
  </rfmt>
  <rcc rId="4518" sId="2" numFmtId="4">
    <oc r="G103">
      <v>0</v>
    </oc>
    <nc r="G103">
      <v>50</v>
    </nc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19" sId="2" numFmtId="4">
    <oc r="G16">
      <v>1425</v>
    </oc>
    <nc r="G16">
      <v>1680</v>
    </nc>
  </rcc>
  <rcc rId="4520" sId="2" numFmtId="4">
    <oc r="H16">
      <v>1514.97</v>
    </oc>
    <nc r="H16">
      <v>1755.25</v>
    </nc>
  </rcc>
  <rcc rId="4521" sId="2" numFmtId="4">
    <oc r="G17">
      <v>14</v>
    </oc>
    <nc r="G17">
      <v>20</v>
    </nc>
  </rcc>
  <rcc rId="4522" sId="2" numFmtId="4">
    <oc r="H17">
      <v>15.86</v>
    </oc>
    <nc r="H17">
      <v>16.29</v>
    </nc>
  </rcc>
  <rcc rId="4523" sId="2" numFmtId="4">
    <oc r="G18">
      <v>3020</v>
    </oc>
    <nc r="G18">
      <v>3060</v>
    </nc>
  </rcc>
  <rcc rId="4524" sId="2" numFmtId="4">
    <oc r="H18">
      <v>2494.5100000000002</v>
    </oc>
    <nc r="H18">
      <v>2604.39</v>
    </nc>
  </rcc>
  <rcc rId="4525" sId="2" numFmtId="4">
    <oc r="G19">
      <v>-259</v>
    </oc>
    <nc r="G19">
      <v>-260</v>
    </nc>
  </rcc>
  <rcc rId="4526" sId="2" numFmtId="4">
    <oc r="H19">
      <v>-295.68</v>
    </oc>
    <nc r="H19">
      <v>-396.48</v>
    </nc>
  </rcc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27" sId="2" numFmtId="4">
    <oc r="G137">
      <v>18374.2</v>
    </oc>
    <nc r="G137">
      <v>249141.8</v>
    </nc>
  </rcc>
  <rcc rId="4528" sId="2" numFmtId="4">
    <oc r="H137">
      <v>15311.84</v>
    </oc>
    <nc r="H137">
      <v>207618.16</v>
    </nc>
  </rcc>
  <rcc rId="4529" sId="2" numFmtId="4">
    <oc r="G138">
      <v>421575.52</v>
    </oc>
    <nc r="G138">
      <v>450159.5</v>
    </nc>
  </rcc>
  <rcc rId="4530" sId="2" numFmtId="4">
    <oc r="H138">
      <v>357680.02</v>
    </oc>
    <nc r="H138">
      <v>330861.53000000003</v>
    </nc>
  </rcc>
  <rcc rId="4531" sId="2" numFmtId="4">
    <oc r="G140">
      <v>207.86</v>
    </oc>
    <nc r="G140">
      <v>0</v>
    </nc>
  </rcc>
  <rcc rId="4532" sId="2" numFmtId="4">
    <oc r="H140">
      <v>207.86</v>
    </oc>
    <nc r="H140">
      <v>0</v>
    </nc>
  </rcc>
  <rcc rId="4533" sId="2" numFmtId="4">
    <oc r="I140">
      <v>207.86</v>
    </oc>
    <nc r="I140">
      <v>0</v>
    </nc>
  </rcc>
  <rcc rId="4534" sId="2" numFmtId="4">
    <oc r="G141">
      <v>629.37</v>
    </oc>
    <nc r="G141">
      <v>330.63</v>
    </nc>
  </rcc>
  <rcc rId="4535" sId="2" numFmtId="4">
    <oc r="H141">
      <v>629.37</v>
    </oc>
    <nc r="H141">
      <v>330.63</v>
    </nc>
  </rcc>
  <rrc rId="4536" sId="2" ref="A142:XFD142" action="insertRow">
    <undo index="4" exp="area" ref3D="1" dr="$N$1:$N$1048576" dn="Z_10B69522_62AE_4313_859A_9E4F497E803C_.wvu.Cols" sId="2"/>
    <undo index="2" exp="area" ref3D="1" dr="$F$1:$F$1048576" dn="Z_10B69522_62AE_4313_859A_9E4F497E803C_.wvu.Cols" sId="2"/>
    <undo index="1" exp="area" ref3D="1" dr="$A$1:$B$1048576" dn="Z_10B69522_62AE_4313_859A_9E4F497E803C_.wvu.Cols" sId="2"/>
    <undo index="2" exp="area" ref3D="1" dr="$F$1:$F$1048576" dn="Z_5BFBE340_7A77_4A81_BD8D_F4A5E4682C7D_.wvu.Cols" sId="2"/>
    <undo index="1" exp="area" ref3D="1" dr="$A$1:$B$1048576" dn="Z_5BFBE340_7A77_4A81_BD8D_F4A5E4682C7D_.wvu.Cols" sId="2"/>
    <undo index="2" exp="area" ref3D="1" dr="$F$1:$F$1048576" dn="Z_59B1F92E_3080_4B3C_AB43_7CBA0A8FFB6D_.wvu.Cols" sId="2"/>
    <undo index="1" exp="area" ref3D="1" dr="$A$1:$B$1048576" dn="Z_59B1F92E_3080_4B3C_AB43_7CBA0A8FFB6D_.wvu.Cols" sId="2"/>
  </rrc>
  <rcc rId="4537" sId="2">
    <nc r="E142" t="inlineStr">
      <is>
        <t xml:space="preserve">Отдел культуры администрации муниципального образования городского округа "Инта" </t>
      </is>
    </nc>
  </rcc>
  <rcc rId="4538" sId="2">
    <nc r="C142" t="inlineStr">
      <is>
        <t>956 02 25467 04 0000 151</t>
      </is>
    </nc>
  </rcc>
  <rfmt sheetId="2" sqref="D142" start="0" length="0">
    <dxf>
      <font>
        <b/>
        <sz val="8"/>
        <color auto="1"/>
        <name val="Arial Narrow"/>
        <scheme val="none"/>
      </font>
      <numFmt numFmtId="30" formatCode="@"/>
      <alignment horizontal="left" vertical="center" readingOrder="0"/>
      <border outline="0">
        <left style="hair">
          <color indexed="64"/>
        </left>
        <right style="hair">
          <color indexed="64"/>
        </right>
      </border>
    </dxf>
  </rfmt>
  <rcc rId="4539" sId="2" odxf="1" dxf="1">
    <nc r="D142" t="inlineStr">
      <is>
        <t>Субсидии бюджетам городских округов на обеспечение развития и укрепления материально-технической базы муниципальных домов культуры</t>
      </is>
    </nc>
    <ndxf>
      <font>
        <b val="0"/>
        <sz val="10"/>
        <color auto="1"/>
        <name val="Times New Roman"/>
        <scheme val="none"/>
      </font>
      <numFmt numFmtId="0" formatCode="General"/>
      <alignment horizontal="general" vertical="top" readingOrder="0"/>
      <border outline="0">
        <left style="thin">
          <color indexed="64"/>
        </left>
        <right style="thin">
          <color indexed="64"/>
        </right>
      </border>
    </ndxf>
  </rcc>
  <rcc rId="4540" sId="2" numFmtId="4">
    <nc r="G142">
      <v>1219.02</v>
    </nc>
  </rcc>
  <rcc rId="4541" sId="2" numFmtId="4">
    <nc r="H142">
      <v>1219.02</v>
    </nc>
  </rcc>
  <rcc rId="4542" sId="2" numFmtId="4">
    <oc r="G143">
      <v>70.430000000000007</v>
    </oc>
    <nc r="G143">
      <v>82.53</v>
    </nc>
  </rcc>
  <rcc rId="4543" sId="2" numFmtId="4">
    <oc r="H143">
      <v>70.430000000000007</v>
    </oc>
    <nc r="H143">
      <v>82.53</v>
    </nc>
  </rcc>
  <rcc rId="4544" sId="2" numFmtId="4">
    <oc r="G144">
      <v>4173.4399999999996</v>
    </oc>
    <nc r="G144">
      <v>4153.5</v>
    </nc>
  </rcc>
  <rcc rId="4545" sId="2" numFmtId="4">
    <oc r="H144">
      <v>7756.57</v>
    </oc>
    <nc r="H144">
      <v>4153.5</v>
    </nc>
  </rcc>
  <rcc rId="4546" sId="2" numFmtId="4">
    <oc r="I143">
      <v>70.430000000000007</v>
    </oc>
    <nc r="I143">
      <v>0</v>
    </nc>
  </rcc>
  <rcc rId="4547" sId="2" numFmtId="4">
    <oc r="I144">
      <f>4173.44+5807.4</f>
    </oc>
    <nc r="I144">
      <v>0</v>
    </nc>
  </rcc>
  <rcc rId="4548" sId="2" numFmtId="4">
    <nc r="I142">
      <v>0</v>
    </nc>
  </rcc>
  <rcc rId="4549" sId="2" numFmtId="4">
    <nc r="J142">
      <v>0</v>
    </nc>
  </rcc>
  <rcc rId="4550" sId="2" numFmtId="4">
    <nc r="K142">
      <v>0</v>
    </nc>
  </rcc>
  <rcc rId="4551" sId="2" numFmtId="4">
    <nc r="L142">
      <v>0</v>
    </nc>
  </rcc>
  <rcc rId="4552" sId="2" numFmtId="4">
    <oc r="I141">
      <v>629.37</v>
    </oc>
    <nc r="I141">
      <v>330.63</v>
    </nc>
  </rcc>
  <rcc rId="4553" sId="2" numFmtId="4">
    <oc r="I137">
      <v>18374.2</v>
    </oc>
    <nc r="I137">
      <v>249141.8</v>
    </nc>
  </rcc>
  <rcc rId="4554" sId="2" numFmtId="4">
    <oc r="I138">
      <f>421575.52+5314.78</f>
    </oc>
    <nc r="I138">
      <v>450159.5</v>
    </nc>
  </rcc>
  <rcc rId="4555" sId="2" numFmtId="4">
    <oc r="J137">
      <v>249141.8</v>
    </oc>
    <nc r="J137">
      <v>0</v>
    </nc>
  </rcc>
  <rcc rId="4556" sId="2" numFmtId="4">
    <oc r="K137">
      <v>199415.7</v>
    </oc>
    <nc r="K137">
      <v>0</v>
    </nc>
  </rcc>
  <rcc rId="4557" sId="2" numFmtId="4">
    <oc r="L137">
      <v>203597.2</v>
    </oc>
    <nc r="L137">
      <v>0</v>
    </nc>
  </rcc>
  <rcc rId="4558" sId="2" numFmtId="4">
    <oc r="J138">
      <v>373905.2</v>
    </oc>
    <nc r="J138">
      <v>0</v>
    </nc>
  </rcc>
  <rrc rId="4559" sId="2" ref="A140:XFD140" action="deleteRow">
    <undo index="0" exp="area" dr="L140:L147" r="L139" sId="2"/>
    <undo index="0" exp="area" dr="K140:K147" r="K139" sId="2"/>
    <undo index="0" exp="area" dr="J140:J147" r="J139" sId="2"/>
    <undo index="0" exp="area" dr="I140:I147" r="I139" sId="2"/>
    <undo index="0" exp="area" dr="H140:H147" r="H139" sId="2"/>
    <undo index="0" exp="area" dr="G140:G147" r="G139" sId="2"/>
    <undo index="4" exp="area" ref3D="1" dr="$N$1:$N$1048576" dn="Z_10B69522_62AE_4313_859A_9E4F497E803C_.wvu.Cols" sId="2"/>
    <undo index="2" exp="area" ref3D="1" dr="$F$1:$F$1048576" dn="Z_10B69522_62AE_4313_859A_9E4F497E803C_.wvu.Cols" sId="2"/>
    <undo index="1" exp="area" ref3D="1" dr="$A$1:$B$1048576" dn="Z_10B69522_62AE_4313_859A_9E4F497E803C_.wvu.Cols" sId="2"/>
    <undo index="2" exp="area" ref3D="1" dr="$F$1:$F$1048576" dn="Z_5BFBE340_7A77_4A81_BD8D_F4A5E4682C7D_.wvu.Cols" sId="2"/>
    <undo index="1" exp="area" ref3D="1" dr="$A$1:$B$1048576" dn="Z_5BFBE340_7A77_4A81_BD8D_F4A5E4682C7D_.wvu.Cols" sId="2"/>
    <undo index="2" exp="area" ref3D="1" dr="$F$1:$F$1048576" dn="Z_59B1F92E_3080_4B3C_AB43_7CBA0A8FFB6D_.wvu.Cols" sId="2"/>
    <undo index="1" exp="area" ref3D="1" dr="$A$1:$B$1048576" dn="Z_59B1F92E_3080_4B3C_AB43_7CBA0A8FFB6D_.wvu.Cols" sId="2"/>
    <rfmt sheetId="2" xfDxf="1" sqref="A140:XFD140" start="0" length="0">
      <dxf>
        <font>
          <sz val="10"/>
          <name val="Times New Roman"/>
          <scheme val="none"/>
        </font>
      </dxf>
    </rfmt>
    <rcc rId="0" sId="2" dxf="1">
      <nc r="C140" t="inlineStr">
        <is>
          <t>923 2 02 20051 04 0000 151</t>
        </is>
      </nc>
      <ndxf>
        <alignment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D140" t="inlineStr">
        <is>
          <t>Субсидии бюджетам субъектов Российской Федерации на реализацию федеральных целевых программ</t>
        </is>
      </nc>
      <ndxf>
        <font>
          <sz val="10"/>
          <color auto="1"/>
          <name val="Times New Roman"/>
          <scheme val="none"/>
        </font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E140" t="inlineStr">
        <is>
          <t xml:space="preserve"> Администрация муниципального образования городского округа "Инта"</t>
        </is>
      </nc>
      <ndxf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F140" start="0" length="0">
      <dxf>
        <alignment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2" dxf="1" numFmtId="4">
      <nc r="G140">
        <v>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H140">
        <v>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I140">
        <v>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J140">
        <v>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K140">
        <v>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L140">
        <v>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M140" start="0" length="0">
      <dxf>
        <alignment vertical="top" readingOrder="0"/>
      </dxf>
    </rfmt>
    <rfmt sheetId="2" sqref="N140" start="0" length="0">
      <dxf>
        <alignment vertical="top" readingOrder="0"/>
      </dxf>
    </rfmt>
  </rrc>
  <rcc rId="4560" sId="2" numFmtId="4">
    <oc r="G144">
      <v>18332.82</v>
    </oc>
    <nc r="G144">
      <v>14672.24</v>
    </nc>
  </rcc>
  <rcc rId="4561" sId="2" numFmtId="4">
    <oc r="H144">
      <v>18332.82</v>
    </oc>
    <nc r="H144">
      <v>11530.35</v>
    </nc>
  </rcc>
  <rcc rId="4562" sId="2" numFmtId="4">
    <oc r="I144">
      <v>18332.82</v>
    </oc>
    <nc r="I144">
      <v>14672.24</v>
    </nc>
  </rcc>
  <rcc rId="4563" sId="2" numFmtId="4">
    <oc r="G146">
      <v>50089.54</v>
    </oc>
    <nc r="G146">
      <v>120469.98</v>
    </nc>
  </rcc>
  <rcc rId="4564" sId="2" numFmtId="4">
    <oc r="H146">
      <v>47258.2</v>
    </oc>
    <nc r="H146">
      <v>107516.38</v>
    </nc>
  </rcc>
  <rcc rId="4565" sId="2" numFmtId="4">
    <oc r="I146">
      <f>50089.54+4709.1+6076.4</f>
    </oc>
    <nc r="I146">
      <v>120469.98</v>
    </nc>
  </rcc>
  <rcc rId="4566" sId="2" numFmtId="4">
    <oc r="J146">
      <v>13800.3</v>
    </oc>
    <nc r="J146">
      <v>0</v>
    </nc>
  </rcc>
  <rcc rId="4567" sId="2" numFmtId="4">
    <oc r="K146">
      <v>10578.6</v>
    </oc>
    <nc r="K146">
      <v>0</v>
    </nc>
  </rcc>
  <rcc rId="4568" sId="2" numFmtId="4">
    <oc r="L146">
      <v>10578.6</v>
    </oc>
    <nc r="L146">
      <v>0</v>
    </nc>
  </rcc>
  <rcc rId="4569" sId="2" numFmtId="4">
    <oc r="G148">
      <v>4556.75</v>
    </oc>
    <nc r="G148">
      <v>4413.43</v>
    </nc>
  </rcc>
  <rcc rId="4570" sId="2" numFmtId="4">
    <oc r="H148">
      <v>4190.57</v>
    </oc>
    <nc r="H148">
      <v>2770.8</v>
    </nc>
  </rcc>
  <rcc rId="4571" sId="2" numFmtId="4">
    <oc r="I148">
      <f>4556.75-94</f>
    </oc>
    <nc r="I148">
      <v>4413.43</v>
    </nc>
  </rcc>
  <rcc rId="4572" sId="2" numFmtId="4">
    <oc r="G149">
      <v>12975</v>
    </oc>
    <nc r="G149">
      <v>7991.4</v>
    </nc>
  </rcc>
  <rcc rId="4573" sId="2" numFmtId="4">
    <oc r="H149">
      <v>10348.700000000001</v>
    </oc>
    <nc r="H149">
      <v>3900</v>
    </nc>
  </rcc>
  <rcc rId="4574" sId="2" numFmtId="4">
    <oc r="J148">
      <v>4514.8</v>
    </oc>
    <nc r="J148">
      <v>0</v>
    </nc>
  </rcc>
  <rcc rId="4575" sId="2" numFmtId="4">
    <oc r="K148">
      <v>4566.2</v>
    </oc>
    <nc r="K148">
      <v>0</v>
    </nc>
  </rcc>
  <rcc rId="4576" sId="2" numFmtId="4">
    <oc r="L148">
      <v>4586.1000000000004</v>
    </oc>
    <nc r="L148">
      <v>0</v>
    </nc>
  </rcc>
  <rcc rId="4577" sId="2" numFmtId="4">
    <oc r="I149">
      <v>12975</v>
    </oc>
    <nc r="I149">
      <v>7991.4</v>
    </nc>
  </rcc>
  <rcc rId="4578" sId="2" numFmtId="4">
    <oc r="J149">
      <v>13996.8</v>
    </oc>
    <nc r="J149">
      <v>0</v>
    </nc>
  </rcc>
  <rcc rId="4579" sId="2" numFmtId="4">
    <oc r="K149">
      <v>14641</v>
    </oc>
    <nc r="K149">
      <v>0</v>
    </nc>
  </rcc>
  <rcc rId="4580" sId="2" numFmtId="4">
    <oc r="L149">
      <v>14641</v>
    </oc>
    <nc r="L149">
      <v>0</v>
    </nc>
  </rcc>
  <rcc rId="4581" sId="2" numFmtId="4">
    <oc r="G150">
      <v>651.29999999999995</v>
    </oc>
    <nc r="G150">
      <v>0</v>
    </nc>
  </rcc>
  <rcc rId="4582" sId="2" numFmtId="4">
    <oc r="H150">
      <v>651.29999999999995</v>
    </oc>
    <nc r="H150">
      <v>0</v>
    </nc>
  </rcc>
  <rcc rId="4583" sId="2" numFmtId="4">
    <oc r="I150">
      <v>651.29999999999995</v>
    </oc>
    <nc r="I150">
      <v>0</v>
    </nc>
  </rcc>
  <rcc rId="4584" sId="2" numFmtId="4">
    <oc r="G151">
      <v>0</v>
    </oc>
    <nc r="G151">
      <v>355.7</v>
    </nc>
  </rcc>
  <rcc rId="4585" sId="2" numFmtId="4">
    <oc r="H151">
      <v>0</v>
    </oc>
    <nc r="H151">
      <v>355.7</v>
    </nc>
  </rcc>
  <rcc rId="4586" sId="2" numFmtId="4">
    <oc r="I151">
      <v>18.399999999999999</v>
    </oc>
    <nc r="I151">
      <v>355.7</v>
    </nc>
  </rcc>
  <rcc rId="4587" sId="2" numFmtId="4">
    <oc r="J151">
      <v>355.7</v>
    </oc>
    <nc r="J151">
      <v>0</v>
    </nc>
  </rcc>
  <rcc rId="4588" sId="2" numFmtId="4">
    <oc r="K151">
      <v>23.8</v>
    </oc>
    <nc r="K151">
      <v>0</v>
    </nc>
  </rcc>
  <rcc rId="4589" sId="2" numFmtId="4">
    <oc r="L151">
      <v>38.5</v>
    </oc>
    <nc r="L151">
      <v>0</v>
    </nc>
  </rcc>
  <rcc rId="4590" sId="2" numFmtId="4">
    <oc r="G152">
      <v>507757</v>
    </oc>
    <nc r="G152">
      <v>621021.19999999995</v>
    </nc>
  </rcc>
  <rcc rId="4591" sId="2" numFmtId="4">
    <oc r="H152">
      <v>409454.1</v>
    </oc>
    <nc r="H152">
      <v>484049.1</v>
    </nc>
  </rcc>
  <rcc rId="4592" sId="2" numFmtId="4">
    <oc r="I152">
      <v>507757</v>
    </oc>
    <nc r="I152">
      <v>621021.19999999995</v>
    </nc>
  </rcc>
  <rcc rId="4593" sId="2" numFmtId="4">
    <oc r="J152">
      <v>503544.7</v>
    </oc>
    <nc r="J152">
      <v>0</v>
    </nc>
  </rcc>
  <rcc rId="4594" sId="2" numFmtId="4">
    <oc r="K152">
      <v>503544.7</v>
    </oc>
    <nc r="K152">
      <v>0</v>
    </nc>
  </rcc>
  <rcc rId="4595" sId="2" numFmtId="4">
    <oc r="L152">
      <v>503544.7</v>
    </oc>
    <nc r="L152">
      <v>0</v>
    </nc>
  </rcc>
  <rrc rId="4596" sId="2" ref="A153:XFD153" action="insertRow">
    <undo index="4" exp="area" ref3D="1" dr="$N$1:$N$1048576" dn="Z_10B69522_62AE_4313_859A_9E4F497E803C_.wvu.Cols" sId="2"/>
    <undo index="2" exp="area" ref3D="1" dr="$F$1:$F$1048576" dn="Z_10B69522_62AE_4313_859A_9E4F497E803C_.wvu.Cols" sId="2"/>
    <undo index="1" exp="area" ref3D="1" dr="$A$1:$B$1048576" dn="Z_10B69522_62AE_4313_859A_9E4F497E803C_.wvu.Cols" sId="2"/>
    <undo index="2" exp="area" ref3D="1" dr="$F$1:$F$1048576" dn="Z_5BFBE340_7A77_4A81_BD8D_F4A5E4682C7D_.wvu.Cols" sId="2"/>
    <undo index="1" exp="area" ref3D="1" dr="$A$1:$B$1048576" dn="Z_5BFBE340_7A77_4A81_BD8D_F4A5E4682C7D_.wvu.Cols" sId="2"/>
    <undo index="2" exp="area" ref3D="1" dr="$F$1:$F$1048576" dn="Z_59B1F92E_3080_4B3C_AB43_7CBA0A8FFB6D_.wvu.Cols" sId="2"/>
    <undo index="1" exp="area" ref3D="1" dr="$A$1:$B$1048576" dn="Z_59B1F92E_3080_4B3C_AB43_7CBA0A8FFB6D_.wvu.Cols" sId="2"/>
  </rrc>
  <rfmt sheetId="2" sqref="C153" start="0" length="0">
    <dxf>
      <font>
        <b/>
        <sz val="10"/>
        <name val="Times New Roman"/>
        <scheme val="none"/>
      </font>
    </dxf>
  </rfmt>
  <rfmt sheetId="2" sqref="D153" start="0" length="0">
    <dxf>
      <font>
        <b/>
        <sz val="10"/>
        <color auto="1"/>
        <name val="Times New Roman"/>
        <scheme val="none"/>
      </font>
    </dxf>
  </rfmt>
  <rfmt sheetId="2" sqref="E153" start="0" length="0">
    <dxf>
      <font>
        <b/>
        <sz val="10"/>
        <color auto="1"/>
        <name val="Times New Roman"/>
        <scheme val="none"/>
      </font>
      <fill>
        <patternFill patternType="none">
          <bgColor indexed="65"/>
        </patternFill>
      </fill>
      <alignment horizontal="general" readingOrder="0"/>
    </dxf>
  </rfmt>
  <rfmt sheetId="2" sqref="F153" start="0" length="0">
    <dxf>
      <font>
        <b/>
        <sz val="10"/>
        <name val="Times New Roman"/>
        <scheme val="none"/>
      </font>
    </dxf>
  </rfmt>
  <rfmt sheetId="2" sqref="G153" start="0" length="0">
    <dxf>
      <font>
        <b/>
        <sz val="10"/>
        <name val="Times New Roman"/>
        <scheme val="none"/>
      </font>
    </dxf>
  </rfmt>
  <rfmt sheetId="2" sqref="H153" start="0" length="0">
    <dxf>
      <font>
        <b/>
        <sz val="10"/>
        <name val="Times New Roman"/>
        <scheme val="none"/>
      </font>
    </dxf>
  </rfmt>
  <rfmt sheetId="2" sqref="I153" start="0" length="0">
    <dxf>
      <font>
        <b/>
        <sz val="10"/>
        <name val="Times New Roman"/>
        <scheme val="none"/>
      </font>
    </dxf>
  </rfmt>
  <rfmt sheetId="2" sqref="J153" start="0" length="0">
    <dxf>
      <font>
        <b/>
        <sz val="10"/>
        <name val="Times New Roman"/>
        <scheme val="none"/>
      </font>
    </dxf>
  </rfmt>
  <rfmt sheetId="2" sqref="K153" start="0" length="0">
    <dxf>
      <font>
        <b/>
        <sz val="10"/>
        <name val="Times New Roman"/>
        <scheme val="none"/>
      </font>
    </dxf>
  </rfmt>
  <rfmt sheetId="2" sqref="L153" start="0" length="0">
    <dxf>
      <font>
        <b/>
        <sz val="10"/>
        <name val="Times New Roman"/>
        <scheme val="none"/>
      </font>
    </dxf>
  </rfmt>
  <rfmt sheetId="2" sqref="D153" start="0" length="0">
    <dxf>
      <font>
        <sz val="8"/>
        <color auto="1"/>
        <name val="Arial Narrow"/>
        <scheme val="none"/>
      </font>
      <numFmt numFmtId="30" formatCode="@"/>
      <alignment horizontal="left" vertical="center" readingOrder="0"/>
      <border outline="0">
        <left style="hair">
          <color indexed="64"/>
        </left>
        <right style="hair">
          <color indexed="64"/>
        </right>
      </border>
    </dxf>
  </rfmt>
  <rcc rId="4597" sId="2" odxf="1" dxf="1">
    <nc r="D153" t="inlineStr">
      <is>
        <t>Иные межбюджетные трансферты</t>
      </is>
    </nc>
    <ndxf>
      <font>
        <sz val="10"/>
        <color auto="1"/>
        <name val="Times New Roman"/>
        <scheme val="none"/>
      </font>
      <numFmt numFmtId="0" formatCode="General"/>
      <alignment horizontal="general" vertical="top" readingOrder="0"/>
      <border outline="0">
        <left style="thin">
          <color indexed="64"/>
        </left>
        <right style="thin">
          <color indexed="64"/>
        </right>
      </border>
    </ndxf>
  </rcc>
  <rrc rId="4598" sId="2" ref="A154:XFD154" action="insertRow">
    <undo index="4" exp="area" ref3D="1" dr="$N$1:$N$1048576" dn="Z_10B69522_62AE_4313_859A_9E4F497E803C_.wvu.Cols" sId="2"/>
    <undo index="2" exp="area" ref3D="1" dr="$F$1:$F$1048576" dn="Z_10B69522_62AE_4313_859A_9E4F497E803C_.wvu.Cols" sId="2"/>
    <undo index="1" exp="area" ref3D="1" dr="$A$1:$B$1048576" dn="Z_10B69522_62AE_4313_859A_9E4F497E803C_.wvu.Cols" sId="2"/>
    <undo index="2" exp="area" ref3D="1" dr="$F$1:$F$1048576" dn="Z_5BFBE340_7A77_4A81_BD8D_F4A5E4682C7D_.wvu.Cols" sId="2"/>
    <undo index="1" exp="area" ref3D="1" dr="$A$1:$B$1048576" dn="Z_5BFBE340_7A77_4A81_BD8D_F4A5E4682C7D_.wvu.Cols" sId="2"/>
    <undo index="2" exp="area" ref3D="1" dr="$F$1:$F$1048576" dn="Z_59B1F92E_3080_4B3C_AB43_7CBA0A8FFB6D_.wvu.Cols" sId="2"/>
    <undo index="1" exp="area" ref3D="1" dr="$A$1:$B$1048576" dn="Z_59B1F92E_3080_4B3C_AB43_7CBA0A8FFB6D_.wvu.Cols" sId="2"/>
  </rrc>
  <rcc rId="4599" sId="2">
    <nc r="C153" t="inlineStr">
      <is>
        <t>000 2 02 40000 00 0000 151</t>
      </is>
    </nc>
  </rcc>
  <rfmt sheetId="2" sqref="C154" start="0" length="0">
    <dxf>
      <font>
        <b val="0"/>
        <sz val="10"/>
        <name val="Times New Roman"/>
        <scheme val="none"/>
      </font>
    </dxf>
  </rfmt>
  <rfmt sheetId="2" sqref="D154" start="0" length="0">
    <dxf>
      <font>
        <b val="0"/>
        <sz val="10"/>
        <color auto="1"/>
        <name val="Times New Roman"/>
        <scheme val="none"/>
      </font>
    </dxf>
  </rfmt>
  <rfmt sheetId="2" sqref="E154" start="0" length="0">
    <dxf>
      <font>
        <b val="0"/>
        <sz val="10"/>
        <color auto="1"/>
        <name val="Times New Roman"/>
        <scheme val="none"/>
      </font>
      <fill>
        <patternFill patternType="solid">
          <bgColor theme="0"/>
        </patternFill>
      </fill>
      <alignment horizontal="center" readingOrder="0"/>
    </dxf>
  </rfmt>
  <rfmt sheetId="2" sqref="F154" start="0" length="0">
    <dxf>
      <font>
        <b val="0"/>
        <sz val="10"/>
        <name val="Times New Roman"/>
        <scheme val="none"/>
      </font>
    </dxf>
  </rfmt>
  <rfmt sheetId="2" sqref="G154" start="0" length="0">
    <dxf>
      <font>
        <b val="0"/>
        <sz val="10"/>
        <name val="Times New Roman"/>
        <scheme val="none"/>
      </font>
    </dxf>
  </rfmt>
  <rfmt sheetId="2" sqref="H154" start="0" length="0">
    <dxf>
      <font>
        <b val="0"/>
        <sz val="10"/>
        <name val="Times New Roman"/>
        <scheme val="none"/>
      </font>
    </dxf>
  </rfmt>
  <rfmt sheetId="2" sqref="I154" start="0" length="0">
    <dxf>
      <font>
        <b val="0"/>
        <sz val="10"/>
        <name val="Times New Roman"/>
        <scheme val="none"/>
      </font>
    </dxf>
  </rfmt>
  <rcc rId="4600" sId="2" odxf="1" dxf="1" numFmtId="4">
    <nc r="J154">
      <v>0</v>
    </nc>
    <odxf>
      <font>
        <b/>
        <sz val="10"/>
        <name val="Times New Roman"/>
        <scheme val="none"/>
      </font>
    </odxf>
    <ndxf>
      <font>
        <b val="0"/>
        <sz val="10"/>
        <name val="Times New Roman"/>
        <scheme val="none"/>
      </font>
    </ndxf>
  </rcc>
  <rcc rId="4601" sId="2" odxf="1" dxf="1" numFmtId="4">
    <nc r="K154">
      <v>0</v>
    </nc>
    <odxf>
      <font>
        <b/>
        <sz val="10"/>
        <name val="Times New Roman"/>
        <scheme val="none"/>
      </font>
    </odxf>
    <ndxf>
      <font>
        <b val="0"/>
        <sz val="10"/>
        <name val="Times New Roman"/>
        <scheme val="none"/>
      </font>
    </ndxf>
  </rcc>
  <rcc rId="4602" sId="2" odxf="1" dxf="1" numFmtId="4">
    <nc r="L154">
      <v>0</v>
    </nc>
    <odxf>
      <font>
        <b/>
        <sz val="10"/>
        <name val="Times New Roman"/>
        <scheme val="none"/>
      </font>
    </odxf>
    <ndxf>
      <font>
        <b val="0"/>
        <sz val="10"/>
        <name val="Times New Roman"/>
        <scheme val="none"/>
      </font>
    </ndxf>
  </rcc>
  <rfmt sheetId="2" sqref="D154" start="0" length="0">
    <dxf>
      <font>
        <b/>
        <sz val="8"/>
        <color auto="1"/>
        <name val="Arial Narrow"/>
        <scheme val="none"/>
      </font>
      <numFmt numFmtId="30" formatCode="@"/>
      <alignment horizontal="left" vertical="center" readingOrder="0"/>
      <border outline="0">
        <left style="hair">
          <color indexed="64"/>
        </left>
        <right style="hair">
          <color indexed="64"/>
        </right>
      </border>
    </dxf>
  </rfmt>
  <rcc rId="4603" sId="2" odxf="1" dxf="1">
    <nc r="D154" t="inlineStr">
      <is>
        <t>Прочие межбюджетные трансферты, передаваемые бюджетам городских округов</t>
      </is>
    </nc>
    <ndxf>
      <font>
        <b val="0"/>
        <sz val="10"/>
        <color auto="1"/>
        <name val="Times New Roman"/>
        <scheme val="none"/>
      </font>
      <numFmt numFmtId="0" formatCode="General"/>
      <alignment horizontal="general" vertical="top" readingOrder="0"/>
      <border outline="0">
        <left style="thin">
          <color indexed="64"/>
        </left>
        <right style="thin">
          <color indexed="64"/>
        </right>
      </border>
    </ndxf>
  </rcc>
  <rcc rId="4604" sId="2" odxf="1" dxf="1">
    <nc r="E154" t="inlineStr">
      <is>
        <t xml:space="preserve"> Администрация муниципального образования городского округа "Инта"</t>
      </is>
    </nc>
    <ndxf>
      <fill>
        <patternFill patternType="none">
          <bgColor indexed="65"/>
        </patternFill>
      </fill>
    </ndxf>
  </rcc>
  <rcc rId="4605" sId="2">
    <nc r="C154" t="inlineStr">
      <is>
        <t>923 2 02 49999 04 0000 151</t>
      </is>
    </nc>
  </rcc>
  <rcc rId="4606" sId="2" numFmtId="4">
    <nc r="G154">
      <v>14000</v>
    </nc>
  </rcc>
  <rcc rId="4607" sId="2" numFmtId="4">
    <nc r="H154">
      <v>14000</v>
    </nc>
  </rcc>
  <rcc rId="4608" sId="2" numFmtId="4">
    <nc r="I154">
      <v>14000</v>
    </nc>
  </rcc>
  <rcc rId="4609" sId="2">
    <nc r="G153">
      <f>G154</f>
    </nc>
  </rcc>
  <rcc rId="4610" sId="2">
    <nc r="H153">
      <f>H154</f>
    </nc>
  </rcc>
  <rcc rId="4611" sId="2">
    <nc r="I153">
      <f>I154</f>
    </nc>
  </rcc>
  <rcc rId="4612" sId="2">
    <nc r="J153">
      <f>J154</f>
    </nc>
  </rcc>
  <rcc rId="4613" sId="2">
    <nc r="K153">
      <f>K154</f>
    </nc>
  </rcc>
  <rcc rId="4614" sId="2">
    <nc r="L153">
      <f>L154</f>
    </nc>
  </rcc>
  <rrc rId="4615" sId="2" ref="A155:XFD155" action="insertRow">
    <undo index="4" exp="area" ref3D="1" dr="$N$1:$N$1048576" dn="Z_10B69522_62AE_4313_859A_9E4F497E803C_.wvu.Cols" sId="2"/>
    <undo index="2" exp="area" ref3D="1" dr="$F$1:$F$1048576" dn="Z_10B69522_62AE_4313_859A_9E4F497E803C_.wvu.Cols" sId="2"/>
    <undo index="1" exp="area" ref3D="1" dr="$A$1:$B$1048576" dn="Z_10B69522_62AE_4313_859A_9E4F497E803C_.wvu.Cols" sId="2"/>
    <undo index="2" exp="area" ref3D="1" dr="$F$1:$F$1048576" dn="Z_5BFBE340_7A77_4A81_BD8D_F4A5E4682C7D_.wvu.Cols" sId="2"/>
    <undo index="1" exp="area" ref3D="1" dr="$A$1:$B$1048576" dn="Z_5BFBE340_7A77_4A81_BD8D_F4A5E4682C7D_.wvu.Cols" sId="2"/>
    <undo index="2" exp="area" ref3D="1" dr="$F$1:$F$1048576" dn="Z_59B1F92E_3080_4B3C_AB43_7CBA0A8FFB6D_.wvu.Cols" sId="2"/>
    <undo index="1" exp="area" ref3D="1" dr="$A$1:$B$1048576" dn="Z_59B1F92E_3080_4B3C_AB43_7CBA0A8FFB6D_.wvu.Cols" sId="2"/>
  </rrc>
  <rrc rId="4616" sId="2" ref="A155:XFD155" action="insertRow">
    <undo index="4" exp="area" ref3D="1" dr="$N$1:$N$1048576" dn="Z_10B69522_62AE_4313_859A_9E4F497E803C_.wvu.Cols" sId="2"/>
    <undo index="2" exp="area" ref3D="1" dr="$F$1:$F$1048576" dn="Z_10B69522_62AE_4313_859A_9E4F497E803C_.wvu.Cols" sId="2"/>
    <undo index="1" exp="area" ref3D="1" dr="$A$1:$B$1048576" dn="Z_10B69522_62AE_4313_859A_9E4F497E803C_.wvu.Cols" sId="2"/>
    <undo index="2" exp="area" ref3D="1" dr="$F$1:$F$1048576" dn="Z_5BFBE340_7A77_4A81_BD8D_F4A5E4682C7D_.wvu.Cols" sId="2"/>
    <undo index="1" exp="area" ref3D="1" dr="$A$1:$B$1048576" dn="Z_5BFBE340_7A77_4A81_BD8D_F4A5E4682C7D_.wvu.Cols" sId="2"/>
    <undo index="2" exp="area" ref3D="1" dr="$F$1:$F$1048576" dn="Z_59B1F92E_3080_4B3C_AB43_7CBA0A8FFB6D_.wvu.Cols" sId="2"/>
    <undo index="1" exp="area" ref3D="1" dr="$A$1:$B$1048576" dn="Z_59B1F92E_3080_4B3C_AB43_7CBA0A8FFB6D_.wvu.Cols" sId="2"/>
  </rrc>
  <rfmt sheetId="2" sqref="C155" start="0" length="0">
    <dxf>
      <font>
        <b/>
        <sz val="10"/>
        <name val="Times New Roman"/>
        <scheme val="none"/>
      </font>
    </dxf>
  </rfmt>
  <rcc rId="4617" sId="2">
    <nc r="C155" t="inlineStr">
      <is>
        <t>000 2 07 00000 00 0000 180</t>
      </is>
    </nc>
  </rcc>
  <rfmt sheetId="2" sqref="D155" start="0" length="0">
    <dxf>
      <font>
        <b/>
        <sz val="8"/>
        <color auto="1"/>
        <name val="Arial Narrow"/>
        <scheme val="none"/>
      </font>
      <numFmt numFmtId="30" formatCode="@"/>
      <alignment horizontal="left" vertical="center" readingOrder="0"/>
      <border outline="0">
        <left style="hair">
          <color indexed="64"/>
        </left>
        <right style="hair">
          <color indexed="64"/>
        </right>
      </border>
    </dxf>
  </rfmt>
  <rfmt sheetId="2" sqref="D156" start="0" length="0">
    <dxf>
      <font>
        <b/>
        <sz val="8"/>
        <color auto="1"/>
        <name val="Arial Narrow"/>
        <scheme val="none"/>
      </font>
      <numFmt numFmtId="30" formatCode="@"/>
      <alignment horizontal="left" vertical="center" readingOrder="0"/>
      <border outline="0">
        <left style="hair">
          <color indexed="64"/>
        </left>
        <right style="hair">
          <color indexed="64"/>
        </right>
      </border>
    </dxf>
  </rfmt>
  <rcc rId="4618" sId="2">
    <nc r="C156" t="inlineStr">
      <is>
        <t>956 2 07 04000 04 0000 180</t>
      </is>
    </nc>
  </rcc>
  <rcc rId="4619" sId="2" odxf="1" dxf="1">
    <nc r="D155" t="inlineStr">
      <is>
        <t>ПРОЧИЕ БЕЗВОЗМЕЗДНЫЕ ПОСТУПЛЕНИЯ</t>
      </is>
    </nc>
    <ndxf>
      <font>
        <sz val="10"/>
        <color auto="1"/>
        <name val="Times New Roman"/>
        <scheme val="none"/>
      </font>
      <numFmt numFmtId="0" formatCode="General"/>
      <alignment horizontal="general" vertical="top" readingOrder="0"/>
      <border outline="0">
        <left style="thin">
          <color indexed="64"/>
        </left>
        <right style="thin">
          <color indexed="64"/>
        </right>
      </border>
    </ndxf>
  </rcc>
  <rcc rId="4620" sId="2" odxf="1" dxf="1">
    <nc r="D156" t="inlineStr">
      <is>
        <t>Прочие безвозмездные поступления в бюджеты городских округов</t>
      </is>
    </nc>
    <ndxf>
      <font>
        <b val="0"/>
        <sz val="10"/>
        <color auto="1"/>
        <name val="Times New Roman"/>
        <scheme val="none"/>
      </font>
      <numFmt numFmtId="0" formatCode="General"/>
      <alignment horizontal="general" vertical="top" readingOrder="0"/>
      <border outline="0">
        <left style="thin">
          <color indexed="64"/>
        </left>
        <right style="thin">
          <color indexed="64"/>
        </right>
      </border>
    </ndxf>
  </rcc>
  <rcc rId="4621" sId="2">
    <nc r="E156" t="inlineStr">
      <is>
        <t xml:space="preserve">Отдел культуры администрации муниципального образования городского округа "Инта" </t>
      </is>
    </nc>
  </rcc>
  <rcc rId="4622" sId="2">
    <nc r="G155">
      <f>G156</f>
    </nc>
  </rcc>
  <rcc rId="4623" sId="2">
    <nc r="H155">
      <f>H156</f>
    </nc>
  </rcc>
  <rcc rId="4624" sId="2">
    <nc r="I155">
      <f>I156</f>
    </nc>
  </rcc>
  <rcc rId="4625" sId="2">
    <nc r="J155">
      <f>J156</f>
    </nc>
  </rcc>
  <rcc rId="4626" sId="2">
    <nc r="K155">
      <f>K156</f>
    </nc>
  </rcc>
  <rcc rId="4627" sId="2">
    <nc r="L155">
      <f>L156</f>
    </nc>
  </rcc>
  <rcc rId="4628" sId="2" numFmtId="4">
    <nc r="G156">
      <v>4.3</v>
    </nc>
  </rcc>
  <rcc rId="4629" sId="2" numFmtId="4">
    <nc r="H156">
      <v>4.3</v>
    </nc>
  </rcc>
  <rcc rId="4630" sId="2" numFmtId="4">
    <nc r="I156">
      <v>4.3</v>
    </nc>
  </rcc>
  <rcc rId="4631" sId="2" numFmtId="4">
    <nc r="J156">
      <v>0</v>
    </nc>
  </rcc>
  <rcc rId="4632" sId="2" numFmtId="4">
    <nc r="K156">
      <v>0</v>
    </nc>
  </rcc>
  <rcc rId="4633" sId="2" numFmtId="4">
    <nc r="L156">
      <v>0</v>
    </nc>
  </rcc>
  <rcc rId="4634" sId="2">
    <oc r="C159" t="inlineStr">
      <is>
        <t>975 2 18 04010 04 0000 180</t>
      </is>
    </oc>
    <nc r="C159" t="inlineStr">
      <is>
        <t>956 2 18 04010 04 0000 180</t>
      </is>
    </nc>
  </rcc>
  <rcc rId="4635" sId="2" odxf="1" dxf="1">
    <oc r="E159" t="inlineStr">
      <is>
        <t>Отдел образования администрации муниципального образования городского округа "Инта"</t>
      </is>
    </oc>
    <nc r="E159" t="inlineStr">
      <is>
        <t xml:space="preserve">Отдел культуры администрации муниципального образования городского округа "Инта" 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4636" sId="2">
    <oc r="G157">
      <f>G158</f>
    </oc>
    <nc r="G157">
      <f>G159</f>
    </nc>
  </rcc>
  <rcc rId="4637" sId="2">
    <oc r="H157">
      <f>H158</f>
    </oc>
    <nc r="H157">
      <f>H159</f>
    </nc>
  </rcc>
  <rcc rId="4638" sId="2">
    <oc r="I157">
      <f>I158</f>
    </oc>
    <nc r="I157">
      <f>I159</f>
    </nc>
  </rcc>
  <rcc rId="4639" sId="2">
    <oc r="J157">
      <f>J158</f>
    </oc>
    <nc r="J157">
      <f>J159</f>
    </nc>
  </rcc>
  <rcc rId="4640" sId="2">
    <oc r="K157">
      <f>K158</f>
    </oc>
    <nc r="K157">
      <f>K159</f>
    </nc>
  </rcc>
  <rcc rId="4641" sId="2">
    <oc r="L157">
      <f>L158</f>
    </oc>
    <nc r="L157">
      <f>L159</f>
    </nc>
  </rcc>
  <rcc rId="4642" sId="2" numFmtId="4">
    <oc r="H158">
      <f>SUM(H159:H159)</f>
    </oc>
    <nc r="H158">
      <v>0</v>
    </nc>
  </rcc>
  <rrc rId="4643" sId="2" ref="A158:XFD158" action="deleteRow">
    <undo index="4" exp="area" ref3D="1" dr="$N$1:$N$1048576" dn="Z_10B69522_62AE_4313_859A_9E4F497E803C_.wvu.Cols" sId="2"/>
    <undo index="2" exp="area" ref3D="1" dr="$F$1:$F$1048576" dn="Z_10B69522_62AE_4313_859A_9E4F497E803C_.wvu.Cols" sId="2"/>
    <undo index="1" exp="area" ref3D="1" dr="$A$1:$B$1048576" dn="Z_10B69522_62AE_4313_859A_9E4F497E803C_.wvu.Cols" sId="2"/>
    <undo index="2" exp="area" ref3D="1" dr="$F$1:$F$1048576" dn="Z_5BFBE340_7A77_4A81_BD8D_F4A5E4682C7D_.wvu.Cols" sId="2"/>
    <undo index="1" exp="area" ref3D="1" dr="$A$1:$B$1048576" dn="Z_5BFBE340_7A77_4A81_BD8D_F4A5E4682C7D_.wvu.Cols" sId="2"/>
    <undo index="2" exp="area" ref3D="1" dr="$F$1:$F$1048576" dn="Z_59B1F92E_3080_4B3C_AB43_7CBA0A8FFB6D_.wvu.Cols" sId="2"/>
    <undo index="1" exp="area" ref3D="1" dr="$A$1:$B$1048576" dn="Z_59B1F92E_3080_4B3C_AB43_7CBA0A8FFB6D_.wvu.Cols" sId="2"/>
    <rfmt sheetId="2" xfDxf="1" sqref="A158:XFD158" start="0" length="0">
      <dxf>
        <font>
          <sz val="10"/>
          <name val="Times New Roman"/>
          <scheme val="none"/>
        </font>
      </dxf>
    </rfmt>
    <rcc rId="0" sId="2" dxf="1">
      <nc r="C158" t="inlineStr">
        <is>
          <t>975 2 18 04000 04 0000 180</t>
        </is>
      </nc>
      <ndxf>
        <alignment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D158" t="inlineStr">
        <is>
          <t>Доходы бюджетов городских округов от возврата организациями остатков субсидий прошлых лет</t>
        </is>
      </nc>
      <ndxf>
        <font>
          <sz val="10"/>
          <color auto="1"/>
          <name val="Times New Roman"/>
          <scheme val="none"/>
        </font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E158" t="inlineStr">
        <is>
          <t>Отдел образования администрации муниципального образования городского округа "Инта"</t>
        </is>
      </nc>
      <ndxf>
        <fill>
          <patternFill patternType="solid">
            <bgColor theme="0"/>
          </patternFill>
        </fill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F15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2" dxf="1">
      <nc r="G158">
        <f>SUM(G159:G159)</f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H158">
        <v>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I158">
        <f>SUM(I159:I159)</f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J158">
        <f>SUM(J159:J159)</f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K158">
        <f>SUM(K159:K159)</f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L158">
        <f>SUM(L159:L159)</f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644" sId="2" numFmtId="4">
    <oc r="H158">
      <v>10.039999999999999</v>
    </oc>
    <nc r="H158">
      <v>11.49</v>
    </nc>
  </rcc>
  <rcc rId="4645" sId="2" numFmtId="4">
    <oc r="H161">
      <v>-356.06</v>
    </oc>
    <nc r="H161">
      <v>-224.73</v>
    </nc>
  </rcc>
  <rcc rId="4646" sId="2" numFmtId="4">
    <oc r="H162">
      <v>-347.9</v>
    </oc>
    <nc r="H162">
      <v>-259.20999999999998</v>
    </nc>
  </rcc>
  <rrc rId="4647" sId="2" ref="A161:XFD161" action="insertRow">
    <undo index="4" exp="area" ref3D="1" dr="$N$1:$N$1048576" dn="Z_10B69522_62AE_4313_859A_9E4F497E803C_.wvu.Cols" sId="2"/>
    <undo index="2" exp="area" ref3D="1" dr="$F$1:$F$1048576" dn="Z_10B69522_62AE_4313_859A_9E4F497E803C_.wvu.Cols" sId="2"/>
    <undo index="1" exp="area" ref3D="1" dr="$A$1:$B$1048576" dn="Z_10B69522_62AE_4313_859A_9E4F497E803C_.wvu.Cols" sId="2"/>
    <undo index="2" exp="area" ref3D="1" dr="$F$1:$F$1048576" dn="Z_5BFBE340_7A77_4A81_BD8D_F4A5E4682C7D_.wvu.Cols" sId="2"/>
    <undo index="1" exp="area" ref3D="1" dr="$A$1:$B$1048576" dn="Z_5BFBE340_7A77_4A81_BD8D_F4A5E4682C7D_.wvu.Cols" sId="2"/>
    <undo index="2" exp="area" ref3D="1" dr="$F$1:$F$1048576" dn="Z_59B1F92E_3080_4B3C_AB43_7CBA0A8FFB6D_.wvu.Cols" sId="2"/>
    <undo index="1" exp="area" ref3D="1" dr="$A$1:$B$1048576" dn="Z_59B1F92E_3080_4B3C_AB43_7CBA0A8FFB6D_.wvu.Cols" sId="2"/>
  </rrc>
  <rrc rId="4648" sId="2" ref="A161:XFD161" action="insertRow">
    <undo index="4" exp="area" ref3D="1" dr="$N$1:$N$1048576" dn="Z_10B69522_62AE_4313_859A_9E4F497E803C_.wvu.Cols" sId="2"/>
    <undo index="2" exp="area" ref3D="1" dr="$F$1:$F$1048576" dn="Z_10B69522_62AE_4313_859A_9E4F497E803C_.wvu.Cols" sId="2"/>
    <undo index="1" exp="area" ref3D="1" dr="$A$1:$B$1048576" dn="Z_10B69522_62AE_4313_859A_9E4F497E803C_.wvu.Cols" sId="2"/>
    <undo index="2" exp="area" ref3D="1" dr="$F$1:$F$1048576" dn="Z_5BFBE340_7A77_4A81_BD8D_F4A5E4682C7D_.wvu.Cols" sId="2"/>
    <undo index="1" exp="area" ref3D="1" dr="$A$1:$B$1048576" dn="Z_5BFBE340_7A77_4A81_BD8D_F4A5E4682C7D_.wvu.Cols" sId="2"/>
    <undo index="2" exp="area" ref3D="1" dr="$F$1:$F$1048576" dn="Z_59B1F92E_3080_4B3C_AB43_7CBA0A8FFB6D_.wvu.Cols" sId="2"/>
    <undo index="1" exp="area" ref3D="1" dr="$A$1:$B$1048576" dn="Z_59B1F92E_3080_4B3C_AB43_7CBA0A8FFB6D_.wvu.Cols" sId="2"/>
  </rrc>
  <rfmt sheetId="2" sqref="C161" start="0" length="0">
    <dxf>
      <font>
        <b/>
        <sz val="8"/>
        <color auto="1"/>
        <name val="Arial Narrow"/>
        <scheme val="none"/>
      </font>
      <numFmt numFmtId="30" formatCode="@"/>
      <alignment horizontal="center" vertical="center" wrapText="1" readingOrder="0"/>
      <border outline="0">
        <right style="hair">
          <color indexed="64"/>
        </right>
      </border>
    </dxf>
  </rfmt>
  <rfmt sheetId="2" sqref="C162" start="0" length="0">
    <dxf>
      <font>
        <b/>
        <sz val="8"/>
        <color auto="1"/>
        <name val="Arial Narrow"/>
        <scheme val="none"/>
      </font>
      <numFmt numFmtId="30" formatCode="@"/>
      <alignment horizontal="center" vertical="center" wrapText="1" readingOrder="0"/>
      <border outline="0">
        <right style="hair">
          <color indexed="64"/>
        </right>
      </border>
    </dxf>
  </rfmt>
  <rfmt sheetId="2" sqref="C161" start="0" length="0">
    <dxf>
      <font>
        <b val="0"/>
        <sz val="10"/>
        <color auto="1"/>
        <name val="Times New Roman"/>
        <scheme val="none"/>
      </font>
      <numFmt numFmtId="0" formatCode="General"/>
      <alignment horizontal="general" vertical="top" wrapText="0" readingOrder="0"/>
      <border outline="0">
        <right style="thin">
          <color indexed="64"/>
        </right>
      </border>
    </dxf>
  </rfmt>
  <rfmt sheetId="2" sqref="C162" start="0" length="0">
    <dxf>
      <font>
        <b val="0"/>
        <sz val="10"/>
        <color auto="1"/>
        <name val="Times New Roman"/>
        <scheme val="none"/>
      </font>
      <numFmt numFmtId="0" formatCode="General"/>
      <alignment horizontal="general" vertical="top" wrapText="0" readingOrder="0"/>
      <border outline="0">
        <right style="thin">
          <color indexed="64"/>
        </right>
      </border>
    </dxf>
  </rfmt>
  <rcc rId="4649" sId="2">
    <nc r="C161" t="inlineStr">
      <is>
        <t>923 2 19 25027 04 0000 151</t>
      </is>
    </nc>
  </rcc>
  <rcc rId="4650" sId="2">
    <nc r="C162" t="inlineStr">
      <is>
        <t>923 2 19 35120 04 0000 151</t>
      </is>
    </nc>
  </rcc>
  <rcc rId="4651" sId="2" odxf="1" dxf="1">
    <nc r="E161" t="inlineStr">
      <is>
        <t xml:space="preserve"> Администрация муниципального образования городского округа "Инта"</t>
      </is>
    </nc>
    <odxf>
      <font>
        <sz val="10"/>
        <color auto="1"/>
        <name val="Times New Roman"/>
        <scheme val="none"/>
      </font>
      <alignment horizontal="general" readingOrder="0"/>
    </odxf>
    <ndxf>
      <font>
        <sz val="10"/>
        <color auto="1"/>
        <name val="Times New Roman"/>
        <scheme val="none"/>
      </font>
      <alignment horizontal="center" readingOrder="0"/>
    </ndxf>
  </rcc>
  <rcc rId="4652" sId="2" odxf="1" dxf="1">
    <nc r="E162" t="inlineStr">
      <is>
        <t xml:space="preserve"> Администрация муниципального образования городского округа "Инта"</t>
      </is>
    </nc>
    <odxf>
      <font>
        <sz val="10"/>
        <color auto="1"/>
        <name val="Times New Roman"/>
        <scheme val="none"/>
      </font>
      <alignment horizontal="general" readingOrder="0"/>
    </odxf>
    <ndxf>
      <font>
        <sz val="10"/>
        <color auto="1"/>
        <name val="Times New Roman"/>
        <scheme val="none"/>
      </font>
      <alignment horizontal="center" readingOrder="0"/>
    </ndxf>
  </rcc>
  <rfmt sheetId="2" sqref="D161" start="0" length="0">
    <dxf>
      <font>
        <b/>
        <sz val="8"/>
        <color auto="1"/>
        <name val="Arial Narrow"/>
        <scheme val="none"/>
      </font>
      <numFmt numFmtId="30" formatCode="@"/>
      <alignment horizontal="left" vertical="center" readingOrder="0"/>
      <border outline="0">
        <left style="hair">
          <color indexed="64"/>
        </left>
        <right style="hair">
          <color indexed="64"/>
        </right>
      </border>
    </dxf>
  </rfmt>
  <rfmt sheetId="2" sqref="D162" start="0" length="0">
    <dxf>
      <font>
        <b/>
        <sz val="8"/>
        <color auto="1"/>
        <name val="Arial Narrow"/>
        <scheme val="none"/>
      </font>
      <numFmt numFmtId="30" formatCode="@"/>
      <alignment horizontal="left" vertical="center" readingOrder="0"/>
      <border outline="0">
        <left style="hair">
          <color indexed="64"/>
        </left>
        <right style="hair">
          <color indexed="64"/>
        </right>
      </border>
    </dxf>
  </rfmt>
  <rcc rId="4653" sId="2" odxf="1" dxf="1">
    <nc r="D161" t="inlineStr">
      <is>
        <t>Возврат остатков субсидий на мероприятия государственной программы Российской Федерации "Доступная среда" на 2011 - 2020 годы из бюджетов городских округов</t>
      </is>
    </nc>
    <ndxf>
      <font>
        <b val="0"/>
        <sz val="10"/>
        <color auto="1"/>
        <name val="Times New Roman"/>
        <scheme val="none"/>
      </font>
      <numFmt numFmtId="0" formatCode="General"/>
      <alignment horizontal="general" vertical="top" readingOrder="0"/>
      <border outline="0">
        <left style="thin">
          <color indexed="64"/>
        </left>
        <right style="thin">
          <color indexed="64"/>
        </right>
      </border>
    </ndxf>
  </rcc>
  <rcc rId="4654" sId="2" odxf="1" dxf="1">
    <nc r="D162" t="inlineStr">
      <is>
        <t>Возврат остатков субвенций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из бюджетов городских округов</t>
      </is>
    </nc>
    <ndxf>
      <font>
        <b val="0"/>
        <sz val="10"/>
        <color auto="1"/>
        <name val="Times New Roman"/>
        <scheme val="none"/>
      </font>
      <numFmt numFmtId="0" formatCode="General"/>
      <alignment horizontal="general" vertical="top" readingOrder="0"/>
      <border outline="0">
        <left style="thin">
          <color indexed="64"/>
        </left>
        <right style="thin">
          <color indexed="64"/>
        </right>
      </border>
    </ndxf>
  </rcc>
  <rcc rId="4655" sId="2" numFmtId="4">
    <nc r="G161">
      <v>0</v>
    </nc>
  </rcc>
  <rcc rId="4656" sId="2" numFmtId="4">
    <nc r="G162">
      <v>0</v>
    </nc>
  </rcc>
  <rcc rId="4657" sId="2" numFmtId="4">
    <nc r="H161">
      <v>-22.5</v>
    </nc>
  </rcc>
  <rcc rId="4658" sId="2" numFmtId="4">
    <nc r="H162">
      <v>-8</v>
    </nc>
  </rcc>
  <rcc rId="4659" sId="2">
    <oc r="H160">
      <f>H163+H164</f>
    </oc>
    <nc r="H160">
      <f>H163+H164+H162+H161</f>
    </nc>
  </rcc>
  <rcc rId="4660" sId="2" numFmtId="4">
    <nc r="I161">
      <v>0</v>
    </nc>
  </rcc>
  <rcc rId="4661" sId="2" numFmtId="4">
    <nc r="I162">
      <v>0</v>
    </nc>
  </rcc>
  <rcc rId="4662" sId="2" numFmtId="4">
    <nc r="J161">
      <v>0</v>
    </nc>
  </rcc>
  <rcc rId="4663" sId="2" numFmtId="4">
    <nc r="K162">
      <v>0</v>
    </nc>
  </rcc>
  <rcc rId="4664" sId="2" numFmtId="4">
    <nc r="J162">
      <v>0</v>
    </nc>
  </rcc>
  <rcc rId="4665" sId="2" numFmtId="4">
    <nc r="K161">
      <v>0</v>
    </nc>
  </rcc>
  <rcc rId="4666" sId="2" numFmtId="4">
    <nc r="L161">
      <v>0</v>
    </nc>
  </rcc>
  <rcc rId="4667" sId="2" numFmtId="4">
    <nc r="L162">
      <v>0</v>
    </nc>
  </rcc>
  <rcv guid="{5BFBE340-7A77-4A81-BD8D-F4A5E4682C7D}" action="delete"/>
  <rdn rId="0" localSheetId="1" customView="1" name="Z_5BFBE340_7A77_4A81_BD8D_F4A5E4682C7D_.wvu.PrintArea" hidden="1" oldHidden="1">
    <formula>'на 01.07.'!$A$4:$L$175</formula>
    <oldFormula>'на 01.07.'!$A$4:$L$175</oldFormula>
  </rdn>
  <rdn rId="0" localSheetId="1" customView="1" name="Z_5BFBE340_7A77_4A81_BD8D_F4A5E4682C7D_.wvu.PrintTitles" hidden="1" oldHidden="1">
    <formula>'на 01.07.'!$4:$6</formula>
    <oldFormula>'на 01.07.'!$4:$6</oldFormula>
  </rdn>
  <rdn rId="0" localSheetId="1" customView="1" name="Z_5BFBE340_7A77_4A81_BD8D_F4A5E4682C7D_.wvu.Cols" hidden="1" oldHidden="1">
    <formula>'на 01.07.'!$A:$B,'на 01.07.'!$F:$F</formula>
    <oldFormula>'на 01.07.'!$A:$B,'на 01.07.'!$F:$F</oldFormula>
  </rdn>
  <rdn rId="0" localSheetId="2" customView="1" name="Z_5BFBE340_7A77_4A81_BD8D_F4A5E4682C7D_.wvu.PrintArea" hidden="1" oldHidden="1">
    <formula>Лист1!$C$1:$L$164</formula>
    <oldFormula>Лист1!$C$1:$L$164</oldFormula>
  </rdn>
  <rdn rId="0" localSheetId="2" customView="1" name="Z_5BFBE340_7A77_4A81_BD8D_F4A5E4682C7D_.wvu.PrintTitles" hidden="1" oldHidden="1">
    <formula>Лист1!$4:$6</formula>
    <oldFormula>Лист1!$4:$6</oldFormula>
  </rdn>
  <rdn rId="0" localSheetId="2" customView="1" name="Z_5BFBE340_7A77_4A81_BD8D_F4A5E4682C7D_.wvu.Cols" hidden="1" oldHidden="1">
    <formula>Лист1!$A:$B,Лист1!$F:$F</formula>
    <oldFormula>Лист1!$A:$B,Лист1!$F:$F</oldFormula>
  </rdn>
  <rcv guid="{5BFBE340-7A77-4A81-BD8D-F4A5E4682C7D}" action="add"/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74" sId="2">
    <oc r="G135">
      <f>G136+G139+G147</f>
    </oc>
    <nc r="G135">
      <f>G136+G139+G147+G153</f>
    </nc>
  </rcc>
  <rcc rId="4675" sId="2" numFmtId="4">
    <oc r="G145">
      <v>1409.73</v>
    </oc>
    <nc r="G145">
      <v>0</v>
    </nc>
  </rcc>
  <rcc rId="4676" sId="2" numFmtId="4">
    <oc r="H145">
      <v>1409.73</v>
    </oc>
    <nc r="H145">
      <v>0</v>
    </nc>
  </rcc>
  <rcc rId="4677" sId="2" numFmtId="4">
    <oc r="I145">
      <v>1409.73</v>
    </oc>
    <nc r="I145">
      <v>0</v>
    </nc>
  </rcc>
  <rrc rId="4678" sId="2" ref="A145:XFD145" action="deleteRow">
    <undo index="4" exp="area" ref3D="1" dr="$N$1:$N$1048576" dn="Z_10B69522_62AE_4313_859A_9E4F497E803C_.wvu.Cols" sId="2"/>
    <undo index="2" exp="area" ref3D="1" dr="$F$1:$F$1048576" dn="Z_10B69522_62AE_4313_859A_9E4F497E803C_.wvu.Cols" sId="2"/>
    <undo index="1" exp="area" ref3D="1" dr="$A$1:$B$1048576" dn="Z_10B69522_62AE_4313_859A_9E4F497E803C_.wvu.Cols" sId="2"/>
    <undo index="2" exp="area" ref3D="1" dr="$F$1:$F$1048576" dn="Z_5BFBE340_7A77_4A81_BD8D_F4A5E4682C7D_.wvu.Cols" sId="2"/>
    <undo index="1" exp="area" ref3D="1" dr="$A$1:$B$1048576" dn="Z_5BFBE340_7A77_4A81_BD8D_F4A5E4682C7D_.wvu.Cols" sId="2"/>
    <undo index="2" exp="area" ref3D="1" dr="$F$1:$F$1048576" dn="Z_59B1F92E_3080_4B3C_AB43_7CBA0A8FFB6D_.wvu.Cols" sId="2"/>
    <undo index="1" exp="area" ref3D="1" dr="$A$1:$B$1048576" dn="Z_59B1F92E_3080_4B3C_AB43_7CBA0A8FFB6D_.wvu.Cols" sId="2"/>
    <rfmt sheetId="2" xfDxf="1" sqref="A145:XFD145" start="0" length="0">
      <dxf>
        <font>
          <sz val="10"/>
          <name val="Times New Roman"/>
          <scheme val="none"/>
        </font>
      </dxf>
    </rfmt>
    <rcc rId="0" sId="2" dxf="1">
      <nc r="C145" t="inlineStr">
        <is>
          <t>956 02 25558 04 0000 151</t>
        </is>
      </nc>
      <ndxf>
        <alignment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D145" t="inlineStr">
        <is>
          <t>Субсидии бюджетам городских округов на обеспечение развития и укрепление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      </is>
      </nc>
      <ndxf>
        <font>
          <sz val="10"/>
          <color auto="1"/>
          <name val="Times New Roman"/>
          <scheme val="none"/>
        </font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E145" t="inlineStr">
        <is>
          <t xml:space="preserve">Отдел культуры администрации муниципального образования городского округа "Инта" </t>
        </is>
      </nc>
      <ndxf>
        <alignment horizontal="center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F145" start="0" length="0">
      <dxf>
        <alignment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2" dxf="1" numFmtId="4">
      <nc r="G145">
        <v>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H145">
        <v>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I145">
        <v>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J145">
        <v>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K145">
        <v>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L145">
        <v>0</v>
      </nc>
      <ndxf>
        <numFmt numFmtId="165" formatCode="#,##0.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M145" start="0" length="0">
      <dxf>
        <alignment vertical="top" readingOrder="0"/>
      </dxf>
    </rfmt>
    <rfmt sheetId="2" sqref="N145" start="0" length="0">
      <dxf>
        <alignment vertical="top" readingOrder="0"/>
      </dxf>
    </rfmt>
  </rrc>
  <rcc rId="4679" sId="2">
    <oc r="G134">
      <f>G136+G139+G146+G156+G158</f>
    </oc>
    <nc r="G134">
      <f>G136+G139+G146+G152+G154+G156+G158</f>
    </nc>
  </rcc>
  <rfmt sheetId="2" sqref="E154" start="0" length="0">
    <dxf>
      <font>
        <b/>
        <sz val="10"/>
        <name val="Times New Roman"/>
        <scheme val="none"/>
      </font>
      <numFmt numFmtId="165" formatCode="#,##0.0"/>
      <alignment wrapText="0" readingOrder="0"/>
    </dxf>
  </rfmt>
  <rfmt sheetId="2" sqref="F154" start="0" length="0">
    <dxf>
      <font>
        <b/>
        <sz val="10"/>
        <name val="Times New Roman"/>
        <scheme val="none"/>
      </font>
      <numFmt numFmtId="165" formatCode="#,##0.0"/>
      <alignment horizontal="center" vertical="top" readingOrder="0"/>
    </dxf>
  </rfmt>
  <rcc rId="4680" sId="2" odxf="1" dxf="1">
    <oc r="G154">
      <f>G155</f>
    </oc>
    <nc r="G154">
      <f>G155</f>
    </nc>
    <odxf>
      <font>
        <b val="0"/>
        <sz val="10"/>
        <name val="Times New Roman"/>
        <scheme val="none"/>
      </font>
    </odxf>
    <ndxf>
      <font>
        <b/>
        <sz val="10"/>
        <name val="Times New Roman"/>
        <scheme val="none"/>
      </font>
    </ndxf>
  </rcc>
  <rcc rId="4681" sId="2" odxf="1" dxf="1">
    <oc r="H154">
      <f>H155</f>
    </oc>
    <nc r="H154">
      <f>H155</f>
    </nc>
    <odxf>
      <font>
        <b val="0"/>
        <sz val="10"/>
        <name val="Times New Roman"/>
        <scheme val="none"/>
      </font>
    </odxf>
    <ndxf>
      <font>
        <b/>
        <sz val="10"/>
        <name val="Times New Roman"/>
        <scheme val="none"/>
      </font>
    </ndxf>
  </rcc>
  <rcc rId="4682" sId="2" odxf="1" dxf="1">
    <oc r="I154">
      <f>I155</f>
    </oc>
    <nc r="I154">
      <f>I155</f>
    </nc>
    <odxf>
      <font>
        <b val="0"/>
        <sz val="10"/>
        <name val="Times New Roman"/>
        <scheme val="none"/>
      </font>
    </odxf>
    <ndxf>
      <font>
        <b/>
        <sz val="10"/>
        <name val="Times New Roman"/>
        <scheme val="none"/>
      </font>
    </ndxf>
  </rcc>
  <rcc rId="4683" sId="2" odxf="1" dxf="1">
    <oc r="J154">
      <f>J155</f>
    </oc>
    <nc r="J154">
      <f>J155</f>
    </nc>
    <odxf>
      <font>
        <b val="0"/>
        <sz val="10"/>
        <name val="Times New Roman"/>
        <scheme val="none"/>
      </font>
    </odxf>
    <ndxf>
      <font>
        <b/>
        <sz val="10"/>
        <name val="Times New Roman"/>
        <scheme val="none"/>
      </font>
    </ndxf>
  </rcc>
  <rcc rId="4684" sId="2" odxf="1" dxf="1">
    <oc r="K154">
      <f>K155</f>
    </oc>
    <nc r="K154">
      <f>K155</f>
    </nc>
    <odxf>
      <font>
        <b val="0"/>
        <sz val="10"/>
        <name val="Times New Roman"/>
        <scheme val="none"/>
      </font>
    </odxf>
    <ndxf>
      <font>
        <b/>
        <sz val="10"/>
        <name val="Times New Roman"/>
        <scheme val="none"/>
      </font>
    </ndxf>
  </rcc>
  <rcc rId="4685" sId="2" odxf="1" dxf="1">
    <oc r="L154">
      <f>L155</f>
    </oc>
    <nc r="L154">
      <f>L155</f>
    </nc>
    <odxf>
      <font>
        <b val="0"/>
        <sz val="10"/>
        <name val="Times New Roman"/>
        <scheme val="none"/>
      </font>
    </odxf>
    <ndxf>
      <font>
        <b/>
        <sz val="10"/>
        <name val="Times New Roman"/>
        <scheme val="none"/>
      </font>
    </ndxf>
  </rcc>
  <rcc rId="4686" sId="2">
    <oc r="H134">
      <f>H136+H139+H146+H156+H158</f>
    </oc>
    <nc r="H134">
      <f>H136+H139+H146+H152+H154+H156+H158</f>
    </nc>
  </rcc>
  <rcc rId="4687" sId="2">
    <oc r="I134">
      <f>I136+I139+I146+I156+I158</f>
    </oc>
    <nc r="I134">
      <f>I136+I139+I146+I152+I154+I156+I158</f>
    </nc>
  </rcc>
  <rcc rId="4688" sId="2">
    <oc r="J134">
      <f>J136+J139+J146+J156+J158</f>
    </oc>
    <nc r="J134">
      <f>J136+J139+J146+J152+J154+J156+J158</f>
    </nc>
  </rcc>
  <rcc rId="4689" sId="2">
    <oc r="K134">
      <f>K136+K139+K146+K156+K158</f>
    </oc>
    <nc r="K134">
      <f>K136+K139+K146+K152+K154+K156+K158</f>
    </nc>
  </rcc>
  <rcc rId="4690" sId="2">
    <oc r="L134">
      <f>L136+L139+L146+L156+L158</f>
    </oc>
    <nc r="L134">
      <f>L136+L139+L146+L152+L154+L156+L158</f>
    </nc>
  </rcc>
  <rcc rId="4691" sId="2">
    <oc r="H135">
      <f>H136+H139+H146</f>
    </oc>
    <nc r="H135">
      <f>H136+H139+H146+H152</f>
    </nc>
  </rcc>
  <rcc rId="4692" sId="2">
    <oc r="I135">
      <f>I136+I139+I146</f>
    </oc>
    <nc r="I135">
      <f>I136+I139+I146+I152</f>
    </nc>
  </rcc>
  <rcc rId="4693" sId="2">
    <oc r="J135">
      <f>J136+J139+J146</f>
    </oc>
    <nc r="J135">
      <f>J136+J139+J146+J152</f>
    </nc>
  </rcc>
  <rcc rId="4694" sId="2">
    <oc r="K135">
      <f>K136+K139+K146</f>
    </oc>
    <nc r="K135">
      <f>K136+K139+K146+K152</f>
    </nc>
  </rcc>
  <rcc rId="4695" sId="2">
    <oc r="L135">
      <f>L136+L139+L146</f>
    </oc>
    <nc r="L135">
      <f>L136+L139+L146+L152</f>
    </nc>
  </rcc>
  <rcc rId="4696" sId="2" numFmtId="4">
    <oc r="H163">
      <v>-259.20999999999998</v>
    </oc>
    <nc r="H163">
      <v>-259.3</v>
    </nc>
  </rcc>
</revisions>
</file>

<file path=xl/revisions/userNames1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75"/>
  <sheetViews>
    <sheetView topLeftCell="C1" zoomScale="90" zoomScaleNormal="90" workbookViewId="0">
      <selection activeCell="K9" sqref="K9"/>
    </sheetView>
  </sheetViews>
  <sheetFormatPr defaultColWidth="9.109375" defaultRowHeight="13.2" x14ac:dyDescent="0.25"/>
  <cols>
    <col min="1" max="1" width="9.109375" style="1" hidden="1" customWidth="1"/>
    <col min="2" max="2" width="19.109375" style="1" hidden="1" customWidth="1"/>
    <col min="3" max="3" width="23.44140625" style="1" customWidth="1"/>
    <col min="4" max="4" width="35" style="1" customWidth="1"/>
    <col min="5" max="5" width="39.6640625" style="1" customWidth="1"/>
    <col min="6" max="6" width="9.109375" style="1" hidden="1" customWidth="1"/>
    <col min="7" max="7" width="13.6640625" style="1" customWidth="1"/>
    <col min="8" max="8" width="14.109375" style="1" customWidth="1"/>
    <col min="9" max="9" width="11.5546875" style="1" customWidth="1"/>
    <col min="10" max="10" width="14.44140625" style="1" customWidth="1"/>
    <col min="11" max="11" width="13.6640625" style="1" customWidth="1"/>
    <col min="12" max="12" width="12.33203125" style="1" customWidth="1"/>
    <col min="13" max="13" width="9.109375" style="1"/>
    <col min="14" max="14" width="11.109375" style="1" bestFit="1" customWidth="1"/>
    <col min="15" max="16384" width="9.109375" style="1"/>
  </cols>
  <sheetData>
    <row r="1" spans="1:14" ht="12.75" x14ac:dyDescent="0.2">
      <c r="J1" s="140"/>
      <c r="K1" s="140"/>
      <c r="L1" s="140"/>
    </row>
    <row r="2" spans="1:14" ht="17.399999999999999" x14ac:dyDescent="0.3">
      <c r="C2" s="141" t="s">
        <v>357</v>
      </c>
      <c r="D2" s="141"/>
      <c r="E2" s="141"/>
      <c r="F2" s="141"/>
      <c r="G2" s="141"/>
      <c r="H2" s="141"/>
      <c r="I2" s="141"/>
      <c r="J2" s="141"/>
      <c r="K2" s="141"/>
      <c r="L2" s="141"/>
    </row>
    <row r="4" spans="1:14" ht="118.8" x14ac:dyDescent="0.25">
      <c r="A4" s="142" t="s">
        <v>0</v>
      </c>
      <c r="B4" s="143" t="s">
        <v>1</v>
      </c>
      <c r="C4" s="142" t="s">
        <v>2</v>
      </c>
      <c r="D4" s="142"/>
      <c r="E4" s="142" t="s">
        <v>3</v>
      </c>
      <c r="F4" s="42" t="s">
        <v>4</v>
      </c>
      <c r="G4" s="42" t="s">
        <v>229</v>
      </c>
      <c r="H4" s="42" t="s">
        <v>234</v>
      </c>
      <c r="I4" s="42" t="s">
        <v>230</v>
      </c>
      <c r="J4" s="142" t="s">
        <v>5</v>
      </c>
      <c r="K4" s="142"/>
      <c r="L4" s="142"/>
    </row>
    <row r="5" spans="1:14" ht="51.75" customHeight="1" x14ac:dyDescent="0.25">
      <c r="A5" s="142"/>
      <c r="B5" s="143"/>
      <c r="C5" s="42" t="s">
        <v>6</v>
      </c>
      <c r="D5" s="42" t="s">
        <v>7</v>
      </c>
      <c r="E5" s="142"/>
      <c r="F5" s="42"/>
      <c r="G5" s="42"/>
      <c r="H5" s="7"/>
      <c r="I5" s="7"/>
      <c r="J5" s="42" t="s">
        <v>231</v>
      </c>
      <c r="K5" s="42" t="s">
        <v>232</v>
      </c>
      <c r="L5" s="42" t="s">
        <v>233</v>
      </c>
    </row>
    <row r="6" spans="1:14" ht="12.75" x14ac:dyDescent="0.2">
      <c r="A6" s="2">
        <v>1</v>
      </c>
      <c r="B6" s="59">
        <v>2</v>
      </c>
      <c r="C6" s="42">
        <v>3</v>
      </c>
      <c r="D6" s="42">
        <v>4</v>
      </c>
      <c r="E6" s="42">
        <v>5</v>
      </c>
      <c r="F6" s="42">
        <v>6</v>
      </c>
      <c r="G6" s="42">
        <v>7</v>
      </c>
      <c r="H6" s="42">
        <v>8</v>
      </c>
      <c r="I6" s="42">
        <v>9</v>
      </c>
      <c r="J6" s="42">
        <v>10</v>
      </c>
      <c r="K6" s="42">
        <v>11</v>
      </c>
      <c r="L6" s="42">
        <v>12</v>
      </c>
    </row>
    <row r="7" spans="1:14" ht="26.4" x14ac:dyDescent="0.25">
      <c r="A7" s="8"/>
      <c r="B7" s="60"/>
      <c r="C7" s="9" t="s">
        <v>9</v>
      </c>
      <c r="D7" s="9" t="s">
        <v>8</v>
      </c>
      <c r="E7" s="8"/>
      <c r="F7" s="8">
        <v>100</v>
      </c>
      <c r="G7" s="22">
        <f>G8+G18+G28+G37+G45+G53+G77+G78+G96+G117+G130+G139+G171</f>
        <v>54596798.5</v>
      </c>
      <c r="H7" s="22">
        <f t="shared" ref="H7:L7" si="0">H8+H18+H28+H37+H45+H53+H77+H78+H96+H117+H130+H139+H171</f>
        <v>29131190.141689993</v>
      </c>
      <c r="I7" s="22">
        <f t="shared" si="0"/>
        <v>58174074.198031843</v>
      </c>
      <c r="J7" s="22">
        <f t="shared" si="0"/>
        <v>60340379.252323389</v>
      </c>
      <c r="K7" s="22">
        <f t="shared" si="0"/>
        <v>64239386.079239942</v>
      </c>
      <c r="L7" s="22">
        <f t="shared" si="0"/>
        <v>65423487.794651002</v>
      </c>
    </row>
    <row r="8" spans="1:14" ht="36.75" customHeight="1" x14ac:dyDescent="0.25">
      <c r="A8" s="2"/>
      <c r="B8" s="61"/>
      <c r="C8" s="9" t="s">
        <v>15</v>
      </c>
      <c r="D8" s="9" t="s">
        <v>10</v>
      </c>
      <c r="E8" s="21"/>
      <c r="F8" s="8"/>
      <c r="G8" s="22">
        <f>G9+G13</f>
        <v>32372240.5</v>
      </c>
      <c r="H8" s="22">
        <f t="shared" ref="H8:L8" si="1">H9+H13</f>
        <v>17716540.209770001</v>
      </c>
      <c r="I8" s="22">
        <f t="shared" si="1"/>
        <v>33441877.600000001</v>
      </c>
      <c r="J8" s="22">
        <f t="shared" si="1"/>
        <v>32802109.900000002</v>
      </c>
      <c r="K8" s="22">
        <f t="shared" si="1"/>
        <v>33410004.879114859</v>
      </c>
      <c r="L8" s="22">
        <f t="shared" si="1"/>
        <v>34088734.387580693</v>
      </c>
    </row>
    <row r="9" spans="1:14" ht="16.5" customHeight="1" x14ac:dyDescent="0.25">
      <c r="A9" s="2"/>
      <c r="B9" s="61"/>
      <c r="C9" s="9" t="s">
        <v>16</v>
      </c>
      <c r="D9" s="9" t="s">
        <v>11</v>
      </c>
      <c r="E9" s="21"/>
      <c r="F9" s="8"/>
      <c r="G9" s="22">
        <f>G10</f>
        <v>16191280</v>
      </c>
      <c r="H9" s="22">
        <f t="shared" ref="H9:L9" si="2">H10</f>
        <v>10147825.0551</v>
      </c>
      <c r="I9" s="22">
        <f t="shared" si="2"/>
        <v>17491280</v>
      </c>
      <c r="J9" s="22">
        <f t="shared" si="2"/>
        <v>16612253.300000001</v>
      </c>
      <c r="K9" s="22">
        <f t="shared" si="2"/>
        <v>16961110.600000001</v>
      </c>
      <c r="L9" s="22">
        <f t="shared" si="2"/>
        <v>17376657.800000001</v>
      </c>
      <c r="N9" s="36"/>
    </row>
    <row r="10" spans="1:14" ht="52.5" customHeight="1" x14ac:dyDescent="0.25">
      <c r="A10" s="2"/>
      <c r="B10" s="61"/>
      <c r="C10" s="3" t="s">
        <v>17</v>
      </c>
      <c r="D10" s="3" t="s">
        <v>12</v>
      </c>
      <c r="E10" s="20"/>
      <c r="F10" s="58"/>
      <c r="G10" s="23">
        <f>G11+G12</f>
        <v>16191280</v>
      </c>
      <c r="H10" s="23">
        <f t="shared" ref="H10:L10" si="3">H11+H12</f>
        <v>10147825.0551</v>
      </c>
      <c r="I10" s="23">
        <f>I11+I12</f>
        <v>17491280</v>
      </c>
      <c r="J10" s="23">
        <f t="shared" si="3"/>
        <v>16612253.300000001</v>
      </c>
      <c r="K10" s="23">
        <f t="shared" si="3"/>
        <v>16961110.600000001</v>
      </c>
      <c r="L10" s="23">
        <f t="shared" si="3"/>
        <v>17376657.800000001</v>
      </c>
      <c r="N10" s="36"/>
    </row>
    <row r="11" spans="1:14" ht="62.25" customHeight="1" x14ac:dyDescent="0.25">
      <c r="A11" s="4"/>
      <c r="B11" s="62"/>
      <c r="C11" s="10" t="s">
        <v>18</v>
      </c>
      <c r="D11" s="11" t="s">
        <v>13</v>
      </c>
      <c r="E11" s="20" t="s">
        <v>228</v>
      </c>
      <c r="F11" s="6"/>
      <c r="G11" s="23">
        <v>8714768</v>
      </c>
      <c r="H11" s="24">
        <v>4100970.9920999999</v>
      </c>
      <c r="I11" s="24">
        <v>8714768</v>
      </c>
      <c r="J11" s="24">
        <v>8941352</v>
      </c>
      <c r="K11" s="24">
        <v>9129120.4000000004</v>
      </c>
      <c r="L11" s="24">
        <v>9352783.8000000007</v>
      </c>
    </row>
    <row r="12" spans="1:14" ht="61.5" customHeight="1" x14ac:dyDescent="0.25">
      <c r="A12" s="4"/>
      <c r="B12" s="62"/>
      <c r="C12" s="10" t="s">
        <v>19</v>
      </c>
      <c r="D12" s="11" t="s">
        <v>14</v>
      </c>
      <c r="E12" s="20" t="s">
        <v>228</v>
      </c>
      <c r="F12" s="6"/>
      <c r="G12" s="23">
        <v>7476512</v>
      </c>
      <c r="H12" s="24">
        <v>6046854.0630000001</v>
      </c>
      <c r="I12" s="24">
        <v>8776512</v>
      </c>
      <c r="J12" s="24">
        <v>7670901.2999999998</v>
      </c>
      <c r="K12" s="24">
        <v>7831990.2000000002</v>
      </c>
      <c r="L12" s="24">
        <v>8023874</v>
      </c>
    </row>
    <row r="13" spans="1:14" ht="26.4" x14ac:dyDescent="0.25">
      <c r="C13" s="12" t="s">
        <v>21</v>
      </c>
      <c r="D13" s="13" t="s">
        <v>20</v>
      </c>
      <c r="E13" s="21"/>
      <c r="F13" s="26"/>
      <c r="G13" s="25">
        <f>G14+G15+G16+G17</f>
        <v>16180960.5</v>
      </c>
      <c r="H13" s="25">
        <f t="shared" ref="H13:L13" si="4">H14+H15+H16+H17</f>
        <v>7568715.1546700001</v>
      </c>
      <c r="I13" s="25">
        <f t="shared" si="4"/>
        <v>15950597.6</v>
      </c>
      <c r="J13" s="25">
        <f t="shared" si="4"/>
        <v>16189856.600000001</v>
      </c>
      <c r="K13" s="25">
        <f t="shared" si="4"/>
        <v>16448894.279114859</v>
      </c>
      <c r="L13" s="25">
        <f t="shared" si="4"/>
        <v>16712076.587580696</v>
      </c>
    </row>
    <row r="14" spans="1:14" ht="92.25" customHeight="1" x14ac:dyDescent="0.25">
      <c r="C14" s="14" t="s">
        <v>23</v>
      </c>
      <c r="D14" s="15" t="s">
        <v>22</v>
      </c>
      <c r="E14" s="20" t="s">
        <v>228</v>
      </c>
      <c r="F14" s="6"/>
      <c r="G14" s="23">
        <v>15933337.199999999</v>
      </c>
      <c r="H14" s="24">
        <v>7475281.7999999998</v>
      </c>
      <c r="I14" s="24">
        <v>15670871.699999999</v>
      </c>
      <c r="J14" s="24">
        <v>15905934.800000001</v>
      </c>
      <c r="K14" s="24">
        <v>16160429.710228296</v>
      </c>
      <c r="L14" s="24">
        <v>16418996.585591948</v>
      </c>
    </row>
    <row r="15" spans="1:14" ht="147" customHeight="1" x14ac:dyDescent="0.25">
      <c r="C15" s="14" t="s">
        <v>25</v>
      </c>
      <c r="D15" s="15" t="s">
        <v>24</v>
      </c>
      <c r="E15" s="20" t="s">
        <v>228</v>
      </c>
      <c r="F15" s="6"/>
      <c r="G15" s="23">
        <v>79860.399999999994</v>
      </c>
      <c r="H15" s="24">
        <v>30414.400000000001</v>
      </c>
      <c r="I15" s="24">
        <v>128780.9</v>
      </c>
      <c r="J15" s="24">
        <v>130712.6</v>
      </c>
      <c r="K15" s="24">
        <v>132804.03143876715</v>
      </c>
      <c r="L15" s="24">
        <v>134928.89594178743</v>
      </c>
    </row>
    <row r="16" spans="1:14" ht="63" customHeight="1" x14ac:dyDescent="0.25">
      <c r="C16" s="14" t="s">
        <v>27</v>
      </c>
      <c r="D16" s="16" t="s">
        <v>26</v>
      </c>
      <c r="E16" s="20" t="s">
        <v>228</v>
      </c>
      <c r="F16" s="6"/>
      <c r="G16" s="23">
        <v>96837.9</v>
      </c>
      <c r="H16" s="24">
        <v>33046.968000000001</v>
      </c>
      <c r="I16" s="24">
        <v>84749.6</v>
      </c>
      <c r="J16" s="24">
        <v>86020.800000000003</v>
      </c>
      <c r="K16" s="24">
        <v>87397.152287558114</v>
      </c>
      <c r="L16" s="24">
        <v>88795.506724159044</v>
      </c>
    </row>
    <row r="17" spans="3:12" ht="123.75" customHeight="1" x14ac:dyDescent="0.25">
      <c r="C17" s="14" t="s">
        <v>29</v>
      </c>
      <c r="D17" s="15" t="s">
        <v>28</v>
      </c>
      <c r="E17" s="20" t="s">
        <v>228</v>
      </c>
      <c r="F17" s="6"/>
      <c r="G17" s="23">
        <v>70925</v>
      </c>
      <c r="H17" s="24">
        <v>29971.986669999998</v>
      </c>
      <c r="I17" s="24">
        <v>66195.399999999994</v>
      </c>
      <c r="J17" s="24">
        <v>67188.399999999994</v>
      </c>
      <c r="K17" s="24">
        <v>68263.385160238264</v>
      </c>
      <c r="L17" s="24">
        <v>69355.599322802067</v>
      </c>
    </row>
    <row r="18" spans="3:12" ht="34.5" customHeight="1" x14ac:dyDescent="0.25">
      <c r="C18" s="12" t="s">
        <v>31</v>
      </c>
      <c r="D18" s="13" t="s">
        <v>30</v>
      </c>
      <c r="E18" s="26"/>
      <c r="F18" s="26"/>
      <c r="G18" s="25">
        <f>G19</f>
        <v>2927762.2</v>
      </c>
      <c r="H18" s="25">
        <f t="shared" ref="H18:L18" si="5">H19</f>
        <v>1579344.5437400001</v>
      </c>
      <c r="I18" s="25">
        <f t="shared" si="5"/>
        <v>2809303.2</v>
      </c>
      <c r="J18" s="25">
        <f t="shared" si="5"/>
        <v>2819576.3</v>
      </c>
      <c r="K18" s="25">
        <f t="shared" si="5"/>
        <v>2938809.0000000005</v>
      </c>
      <c r="L18" s="25">
        <f t="shared" si="5"/>
        <v>2991094.7040000004</v>
      </c>
    </row>
    <row r="19" spans="3:12" ht="50.25" customHeight="1" x14ac:dyDescent="0.25">
      <c r="C19" s="14" t="s">
        <v>33</v>
      </c>
      <c r="D19" s="16" t="s">
        <v>32</v>
      </c>
      <c r="E19" s="5"/>
      <c r="F19" s="6"/>
      <c r="G19" s="24">
        <f>G20+G21+G22+G23+G24+G25+G26+G27</f>
        <v>2927762.2</v>
      </c>
      <c r="H19" s="24">
        <f t="shared" ref="H19:L19" si="6">H20+H21+H22+H23+H24+H25+H26+H27</f>
        <v>1579344.5437400001</v>
      </c>
      <c r="I19" s="24">
        <f t="shared" si="6"/>
        <v>2809303.2</v>
      </c>
      <c r="J19" s="24">
        <f t="shared" si="6"/>
        <v>2819576.3</v>
      </c>
      <c r="K19" s="24">
        <f t="shared" si="6"/>
        <v>2938809.0000000005</v>
      </c>
      <c r="L19" s="24">
        <f t="shared" si="6"/>
        <v>2991094.7040000004</v>
      </c>
    </row>
    <row r="20" spans="3:12" ht="45" customHeight="1" x14ac:dyDescent="0.25">
      <c r="C20" s="17" t="s">
        <v>35</v>
      </c>
      <c r="D20" s="18" t="s">
        <v>34</v>
      </c>
      <c r="E20" s="43" t="s">
        <v>228</v>
      </c>
      <c r="F20" s="28"/>
      <c r="G20" s="29">
        <v>310738.7</v>
      </c>
      <c r="H20" s="29">
        <v>159538.38123999999</v>
      </c>
      <c r="I20" s="29">
        <v>315773</v>
      </c>
      <c r="J20" s="29">
        <v>318005</v>
      </c>
      <c r="K20" s="29">
        <v>320231</v>
      </c>
      <c r="L20" s="29">
        <v>342012</v>
      </c>
    </row>
    <row r="21" spans="3:12" ht="171" customHeight="1" x14ac:dyDescent="0.25">
      <c r="C21" s="17" t="s">
        <v>37</v>
      </c>
      <c r="D21" s="18" t="s">
        <v>36</v>
      </c>
      <c r="E21" s="31" t="s">
        <v>237</v>
      </c>
      <c r="F21" s="28"/>
      <c r="G21" s="29">
        <v>734408.6</v>
      </c>
      <c r="H21" s="29">
        <v>361160</v>
      </c>
      <c r="I21" s="29">
        <v>610094.1</v>
      </c>
      <c r="J21" s="29">
        <v>610094.1</v>
      </c>
      <c r="K21" s="29">
        <v>610094.1</v>
      </c>
      <c r="L21" s="29">
        <v>634497.86399999994</v>
      </c>
    </row>
    <row r="22" spans="3:12" ht="171" customHeight="1" x14ac:dyDescent="0.25">
      <c r="C22" s="17" t="s">
        <v>236</v>
      </c>
      <c r="D22" s="19" t="s">
        <v>235</v>
      </c>
      <c r="E22" s="31" t="s">
        <v>237</v>
      </c>
      <c r="F22" s="28"/>
      <c r="G22" s="29">
        <v>100000</v>
      </c>
      <c r="H22" s="29">
        <v>106180.63623</v>
      </c>
      <c r="I22" s="29">
        <v>152523.5</v>
      </c>
      <c r="J22" s="29">
        <v>152523.5</v>
      </c>
      <c r="K22" s="29">
        <v>152523.5</v>
      </c>
      <c r="L22" s="29">
        <v>158624.44</v>
      </c>
    </row>
    <row r="23" spans="3:12" ht="86.25" customHeight="1" x14ac:dyDescent="0.25">
      <c r="C23" s="17" t="s">
        <v>39</v>
      </c>
      <c r="D23" s="18" t="s">
        <v>38</v>
      </c>
      <c r="E23" s="31" t="s">
        <v>237</v>
      </c>
      <c r="F23" s="28"/>
      <c r="G23" s="29">
        <v>590066</v>
      </c>
      <c r="H23" s="29">
        <v>343808.99806000001</v>
      </c>
      <c r="I23" s="29">
        <v>685879.1</v>
      </c>
      <c r="J23" s="29">
        <v>766750.7</v>
      </c>
      <c r="K23" s="29">
        <v>836332.9</v>
      </c>
      <c r="L23" s="29">
        <v>836332.9</v>
      </c>
    </row>
    <row r="24" spans="3:12" ht="110.25" customHeight="1" x14ac:dyDescent="0.25">
      <c r="C24" s="17" t="s">
        <v>41</v>
      </c>
      <c r="D24" s="19" t="s">
        <v>40</v>
      </c>
      <c r="E24" s="31" t="s">
        <v>237</v>
      </c>
      <c r="F24" s="28"/>
      <c r="G24" s="29">
        <v>5877.5</v>
      </c>
      <c r="H24" s="29">
        <v>3736.7368499999998</v>
      </c>
      <c r="I24" s="29">
        <v>7139.9</v>
      </c>
      <c r="J24" s="29">
        <v>6642.3</v>
      </c>
      <c r="K24" s="29">
        <v>6966.3</v>
      </c>
      <c r="L24" s="29">
        <v>6966.3</v>
      </c>
    </row>
    <row r="25" spans="3:12" ht="105.6" x14ac:dyDescent="0.25">
      <c r="C25" s="17" t="s">
        <v>43</v>
      </c>
      <c r="D25" s="18" t="s">
        <v>42</v>
      </c>
      <c r="E25" s="31" t="s">
        <v>237</v>
      </c>
      <c r="F25" s="28"/>
      <c r="G25" s="29">
        <v>1249985.7</v>
      </c>
      <c r="H25" s="29">
        <v>592779.99708</v>
      </c>
      <c r="I25" s="29">
        <v>1135894</v>
      </c>
      <c r="J25" s="29">
        <v>1056731.2</v>
      </c>
      <c r="K25" s="29">
        <v>1108279.1000000001</v>
      </c>
      <c r="L25" s="29">
        <v>1108279.1000000001</v>
      </c>
    </row>
    <row r="26" spans="3:12" ht="105.6" x14ac:dyDescent="0.25">
      <c r="C26" s="17" t="s">
        <v>45</v>
      </c>
      <c r="D26" s="18" t="s">
        <v>44</v>
      </c>
      <c r="E26" s="31" t="s">
        <v>237</v>
      </c>
      <c r="F26" s="28"/>
      <c r="G26" s="29">
        <v>-118021.4</v>
      </c>
      <c r="H26" s="29">
        <v>-69736.16072</v>
      </c>
      <c r="I26" s="29">
        <v>-98000.4</v>
      </c>
      <c r="J26" s="29">
        <v>-91170.5</v>
      </c>
      <c r="K26" s="29">
        <v>-95617.9</v>
      </c>
      <c r="L26" s="29">
        <v>-95617.9</v>
      </c>
    </row>
    <row r="27" spans="3:12" ht="39.6" x14ac:dyDescent="0.25">
      <c r="C27" s="17" t="s">
        <v>47</v>
      </c>
      <c r="D27" s="18" t="s">
        <v>46</v>
      </c>
      <c r="E27" s="27" t="s">
        <v>228</v>
      </c>
      <c r="F27" s="28"/>
      <c r="G27" s="29">
        <v>54707.1</v>
      </c>
      <c r="H27" s="29">
        <v>81875.955000000002</v>
      </c>
      <c r="I27" s="29">
        <v>0</v>
      </c>
      <c r="J27" s="29">
        <v>0</v>
      </c>
      <c r="K27" s="29">
        <v>0</v>
      </c>
      <c r="L27" s="29">
        <v>0</v>
      </c>
    </row>
    <row r="28" spans="3:12" ht="26.4" x14ac:dyDescent="0.25">
      <c r="C28" s="12" t="s">
        <v>49</v>
      </c>
      <c r="D28" s="13" t="s">
        <v>48</v>
      </c>
      <c r="E28" s="30" t="s">
        <v>228</v>
      </c>
      <c r="F28" s="26"/>
      <c r="G28" s="25">
        <f>G29+G35</f>
        <v>936765.6</v>
      </c>
      <c r="H28" s="25">
        <f>H29+H35</f>
        <v>538480.36875000002</v>
      </c>
      <c r="I28" s="25">
        <f t="shared" ref="I28:L28" si="7">I29+I35</f>
        <v>937351.9</v>
      </c>
      <c r="J28" s="25">
        <f t="shared" si="7"/>
        <v>952563.8</v>
      </c>
      <c r="K28" s="25">
        <f t="shared" si="7"/>
        <v>965002.1</v>
      </c>
      <c r="L28" s="25">
        <f t="shared" si="7"/>
        <v>977440.39999999991</v>
      </c>
    </row>
    <row r="29" spans="3:12" ht="26.4" x14ac:dyDescent="0.25">
      <c r="C29" s="14" t="s">
        <v>238</v>
      </c>
      <c r="D29" s="16" t="s">
        <v>50</v>
      </c>
      <c r="E29" s="5" t="s">
        <v>228</v>
      </c>
      <c r="F29" s="6"/>
      <c r="G29" s="24">
        <f>G30+G32+G34</f>
        <v>936765.6</v>
      </c>
      <c r="H29" s="24">
        <f>H30+H32+H34</f>
        <v>538479.96441999997</v>
      </c>
      <c r="I29" s="24">
        <f t="shared" ref="I29:L29" si="8">I30+I32+I34</f>
        <v>937351.9</v>
      </c>
      <c r="J29" s="24">
        <f t="shared" si="8"/>
        <v>952563.8</v>
      </c>
      <c r="K29" s="24">
        <f t="shared" si="8"/>
        <v>965002.1</v>
      </c>
      <c r="L29" s="24">
        <f t="shared" si="8"/>
        <v>977440.39999999991</v>
      </c>
    </row>
    <row r="30" spans="3:12" ht="52.8" x14ac:dyDescent="0.25">
      <c r="C30" s="17" t="s">
        <v>239</v>
      </c>
      <c r="D30" s="18" t="s">
        <v>51</v>
      </c>
      <c r="E30" s="41" t="s">
        <v>228</v>
      </c>
      <c r="F30" s="6"/>
      <c r="G30" s="24">
        <f>G31</f>
        <v>646676</v>
      </c>
      <c r="H30" s="24">
        <f t="shared" ref="H30:L30" si="9">H31</f>
        <v>370854.55595000001</v>
      </c>
      <c r="I30" s="24">
        <f t="shared" si="9"/>
        <v>692488.4</v>
      </c>
      <c r="J30" s="24">
        <f t="shared" si="9"/>
        <v>703726.5</v>
      </c>
      <c r="K30" s="24">
        <f t="shared" si="9"/>
        <v>712915.6</v>
      </c>
      <c r="L30" s="24">
        <f t="shared" si="9"/>
        <v>722104.6</v>
      </c>
    </row>
    <row r="31" spans="3:12" ht="39.6" x14ac:dyDescent="0.25">
      <c r="C31" s="14" t="s">
        <v>52</v>
      </c>
      <c r="D31" s="16" t="s">
        <v>51</v>
      </c>
      <c r="E31" s="41" t="s">
        <v>228</v>
      </c>
      <c r="F31" s="6"/>
      <c r="G31" s="24">
        <v>646676</v>
      </c>
      <c r="H31" s="24">
        <v>370854.55595000001</v>
      </c>
      <c r="I31" s="24">
        <v>692488.4</v>
      </c>
      <c r="J31" s="24">
        <v>703726.5</v>
      </c>
      <c r="K31" s="24">
        <v>712915.6</v>
      </c>
      <c r="L31" s="24">
        <v>722104.6</v>
      </c>
    </row>
    <row r="32" spans="3:12" ht="66" x14ac:dyDescent="0.25">
      <c r="C32" s="17" t="s">
        <v>240</v>
      </c>
      <c r="D32" s="18" t="s">
        <v>53</v>
      </c>
      <c r="E32" s="41" t="s">
        <v>228</v>
      </c>
      <c r="F32" s="6"/>
      <c r="G32" s="24">
        <f>G33</f>
        <v>185610</v>
      </c>
      <c r="H32" s="24">
        <f t="shared" ref="H32:L32" si="10">H33</f>
        <v>173736.42592000001</v>
      </c>
      <c r="I32" s="24">
        <f t="shared" si="10"/>
        <v>244863.5</v>
      </c>
      <c r="J32" s="24">
        <f t="shared" si="10"/>
        <v>248837.3</v>
      </c>
      <c r="K32" s="24">
        <f t="shared" si="10"/>
        <v>252086.5</v>
      </c>
      <c r="L32" s="24">
        <f t="shared" si="10"/>
        <v>255335.8</v>
      </c>
    </row>
    <row r="33" spans="3:12" ht="52.8" x14ac:dyDescent="0.25">
      <c r="C33" s="14" t="s">
        <v>54</v>
      </c>
      <c r="D33" s="16" t="s">
        <v>53</v>
      </c>
      <c r="E33" s="41" t="s">
        <v>228</v>
      </c>
      <c r="F33" s="6"/>
      <c r="G33" s="24">
        <v>185610</v>
      </c>
      <c r="H33" s="24">
        <v>173736.42592000001</v>
      </c>
      <c r="I33" s="24">
        <v>244863.5</v>
      </c>
      <c r="J33" s="24">
        <v>248837.3</v>
      </c>
      <c r="K33" s="24">
        <v>252086.5</v>
      </c>
      <c r="L33" s="24">
        <v>255335.8</v>
      </c>
    </row>
    <row r="34" spans="3:12" ht="39.6" x14ac:dyDescent="0.25">
      <c r="C34" s="17" t="s">
        <v>56</v>
      </c>
      <c r="D34" s="18" t="s">
        <v>55</v>
      </c>
      <c r="E34" s="43" t="s">
        <v>228</v>
      </c>
      <c r="F34" s="28"/>
      <c r="G34" s="29">
        <v>104479.6</v>
      </c>
      <c r="H34" s="29">
        <v>-6111.0174500000003</v>
      </c>
      <c r="I34" s="29">
        <v>0</v>
      </c>
      <c r="J34" s="29">
        <v>0</v>
      </c>
      <c r="K34" s="29">
        <v>0</v>
      </c>
      <c r="L34" s="29">
        <v>0</v>
      </c>
    </row>
    <row r="35" spans="3:12" ht="26.4" x14ac:dyDescent="0.25">
      <c r="C35" s="17" t="s">
        <v>278</v>
      </c>
      <c r="D35" s="18" t="s">
        <v>279</v>
      </c>
      <c r="E35" s="43"/>
      <c r="F35" s="28"/>
      <c r="G35" s="29">
        <f>G36</f>
        <v>0</v>
      </c>
      <c r="H35" s="29">
        <f t="shared" ref="H35:L35" si="11">H36</f>
        <v>0.40433000000000002</v>
      </c>
      <c r="I35" s="29">
        <f t="shared" si="11"/>
        <v>0</v>
      </c>
      <c r="J35" s="29">
        <f t="shared" si="11"/>
        <v>0</v>
      </c>
      <c r="K35" s="29">
        <f t="shared" si="11"/>
        <v>0</v>
      </c>
      <c r="L35" s="29">
        <f t="shared" si="11"/>
        <v>0</v>
      </c>
    </row>
    <row r="36" spans="3:12" ht="39.6" x14ac:dyDescent="0.25">
      <c r="C36" s="14" t="s">
        <v>281</v>
      </c>
      <c r="D36" s="16" t="s">
        <v>280</v>
      </c>
      <c r="E36" s="41" t="s">
        <v>228</v>
      </c>
      <c r="F36" s="6"/>
      <c r="G36" s="24">
        <v>0</v>
      </c>
      <c r="H36" s="24">
        <v>0.40433000000000002</v>
      </c>
      <c r="I36" s="24">
        <v>0</v>
      </c>
      <c r="J36" s="24">
        <v>0</v>
      </c>
      <c r="K36" s="24">
        <v>0</v>
      </c>
      <c r="L36" s="24">
        <v>0</v>
      </c>
    </row>
    <row r="37" spans="3:12" ht="26.4" x14ac:dyDescent="0.25">
      <c r="C37" s="12" t="s">
        <v>58</v>
      </c>
      <c r="D37" s="13" t="s">
        <v>57</v>
      </c>
      <c r="E37" s="30" t="s">
        <v>228</v>
      </c>
      <c r="F37" s="26"/>
      <c r="G37" s="25">
        <f>G38+G41+G44</f>
        <v>16536900.199999999</v>
      </c>
      <c r="H37" s="25">
        <f t="shared" ref="H37:L37" si="12">H38+H41+H44</f>
        <v>8436103.9518100005</v>
      </c>
      <c r="I37" s="25">
        <f t="shared" si="12"/>
        <v>19225830.5</v>
      </c>
      <c r="J37" s="25">
        <f t="shared" si="12"/>
        <v>21919633.399999999</v>
      </c>
      <c r="K37" s="25">
        <f t="shared" si="12"/>
        <v>24921505.5</v>
      </c>
      <c r="L37" s="25">
        <f t="shared" si="12"/>
        <v>25292482.899999999</v>
      </c>
    </row>
    <row r="38" spans="3:12" ht="26.4" x14ac:dyDescent="0.25">
      <c r="C38" s="17" t="s">
        <v>60</v>
      </c>
      <c r="D38" s="18" t="s">
        <v>59</v>
      </c>
      <c r="E38" s="27" t="s">
        <v>228</v>
      </c>
      <c r="F38" s="28"/>
      <c r="G38" s="29">
        <f>G39+G40</f>
        <v>15384014.5</v>
      </c>
      <c r="H38" s="29">
        <f t="shared" ref="H38:L38" si="13">H39+H40</f>
        <v>8149854.4524099994</v>
      </c>
      <c r="I38" s="29">
        <f t="shared" si="13"/>
        <v>18133441.5</v>
      </c>
      <c r="J38" s="29">
        <f t="shared" si="13"/>
        <v>20743705.399999999</v>
      </c>
      <c r="K38" s="29">
        <f t="shared" si="13"/>
        <v>23670716.5</v>
      </c>
      <c r="L38" s="29">
        <f t="shared" si="13"/>
        <v>24004208.899999999</v>
      </c>
    </row>
    <row r="39" spans="3:12" ht="39.6" x14ac:dyDescent="0.25">
      <c r="C39" s="14" t="s">
        <v>62</v>
      </c>
      <c r="D39" s="16" t="s">
        <v>61</v>
      </c>
      <c r="E39" s="5" t="s">
        <v>228</v>
      </c>
      <c r="F39" s="6"/>
      <c r="G39" s="24">
        <v>6488858.7000000002</v>
      </c>
      <c r="H39" s="24">
        <v>2756768.58085</v>
      </c>
      <c r="I39" s="24">
        <v>5340353.0999999996</v>
      </c>
      <c r="J39" s="24">
        <v>6739412.9000000004</v>
      </c>
      <c r="K39" s="24">
        <v>7455220</v>
      </c>
      <c r="L39" s="24">
        <v>7788712.2999999998</v>
      </c>
    </row>
    <row r="40" spans="3:12" ht="39.6" x14ac:dyDescent="0.25">
      <c r="C40" s="14" t="s">
        <v>64</v>
      </c>
      <c r="D40" s="16" t="s">
        <v>63</v>
      </c>
      <c r="E40" s="5" t="s">
        <v>228</v>
      </c>
      <c r="F40" s="6"/>
      <c r="G40" s="24">
        <v>8895155.8000000007</v>
      </c>
      <c r="H40" s="24">
        <v>5393085.8715599999</v>
      </c>
      <c r="I40" s="24">
        <v>12793088.4</v>
      </c>
      <c r="J40" s="24">
        <v>14004292.5</v>
      </c>
      <c r="K40" s="24">
        <v>16215496.5</v>
      </c>
      <c r="L40" s="24">
        <v>16215496.6</v>
      </c>
    </row>
    <row r="41" spans="3:12" ht="26.4" x14ac:dyDescent="0.25">
      <c r="C41" s="17" t="s">
        <v>66</v>
      </c>
      <c r="D41" s="18" t="s">
        <v>65</v>
      </c>
      <c r="E41" s="27" t="s">
        <v>228</v>
      </c>
      <c r="F41" s="28"/>
      <c r="G41" s="29">
        <f>G42+G43</f>
        <v>1151625.7</v>
      </c>
      <c r="H41" s="29">
        <f t="shared" ref="H41:L41" si="14">H42+H43</f>
        <v>285629.99362000002</v>
      </c>
      <c r="I41" s="29">
        <f t="shared" si="14"/>
        <v>1091093</v>
      </c>
      <c r="J41" s="29">
        <f t="shared" si="14"/>
        <v>1174628</v>
      </c>
      <c r="K41" s="29">
        <f t="shared" si="14"/>
        <v>1249489</v>
      </c>
      <c r="L41" s="29">
        <f t="shared" si="14"/>
        <v>1286974</v>
      </c>
    </row>
    <row r="42" spans="3:12" ht="26.4" x14ac:dyDescent="0.25">
      <c r="C42" s="14" t="s">
        <v>68</v>
      </c>
      <c r="D42" s="16" t="s">
        <v>67</v>
      </c>
      <c r="E42" s="5" t="s">
        <v>228</v>
      </c>
      <c r="F42" s="6"/>
      <c r="G42" s="24">
        <v>339925.7</v>
      </c>
      <c r="H42" s="24">
        <v>181705.26391000001</v>
      </c>
      <c r="I42" s="24">
        <v>300788</v>
      </c>
      <c r="J42" s="24">
        <v>314323</v>
      </c>
      <c r="K42" s="24">
        <v>326896</v>
      </c>
      <c r="L42" s="24">
        <v>336703</v>
      </c>
    </row>
    <row r="43" spans="3:12" ht="26.4" x14ac:dyDescent="0.25">
      <c r="C43" s="14" t="s">
        <v>70</v>
      </c>
      <c r="D43" s="16" t="s">
        <v>69</v>
      </c>
      <c r="E43" s="5" t="s">
        <v>228</v>
      </c>
      <c r="F43" s="6"/>
      <c r="G43" s="24">
        <v>811700</v>
      </c>
      <c r="H43" s="24">
        <v>103924.72971</v>
      </c>
      <c r="I43" s="24">
        <v>790305</v>
      </c>
      <c r="J43" s="24">
        <v>860305</v>
      </c>
      <c r="K43" s="24">
        <v>922593</v>
      </c>
      <c r="L43" s="24">
        <v>950271</v>
      </c>
    </row>
    <row r="44" spans="3:12" ht="26.4" x14ac:dyDescent="0.25">
      <c r="C44" s="17" t="s">
        <v>72</v>
      </c>
      <c r="D44" s="18" t="s">
        <v>71</v>
      </c>
      <c r="E44" s="27" t="s">
        <v>228</v>
      </c>
      <c r="F44" s="28"/>
      <c r="G44" s="29">
        <v>1260</v>
      </c>
      <c r="H44" s="29">
        <v>619.50577999999996</v>
      </c>
      <c r="I44" s="29">
        <v>1296</v>
      </c>
      <c r="J44" s="29">
        <v>1300</v>
      </c>
      <c r="K44" s="29">
        <v>1300</v>
      </c>
      <c r="L44" s="29">
        <v>1300</v>
      </c>
    </row>
    <row r="45" spans="3:12" ht="39.6" x14ac:dyDescent="0.25">
      <c r="C45" s="12" t="s">
        <v>74</v>
      </c>
      <c r="D45" s="13" t="s">
        <v>73</v>
      </c>
      <c r="E45" s="30" t="s">
        <v>228</v>
      </c>
      <c r="F45" s="26"/>
      <c r="G45" s="25">
        <f>G46+G50</f>
        <v>311135.90000000002</v>
      </c>
      <c r="H45" s="25">
        <f t="shared" ref="H45:L45" si="15">H46+H50</f>
        <v>212300.40164</v>
      </c>
      <c r="I45" s="25">
        <f t="shared" si="15"/>
        <v>390432</v>
      </c>
      <c r="J45" s="25">
        <f t="shared" si="15"/>
        <v>409936</v>
      </c>
      <c r="K45" s="25">
        <f t="shared" si="15"/>
        <v>430482</v>
      </c>
      <c r="L45" s="25">
        <f t="shared" si="15"/>
        <v>430487</v>
      </c>
    </row>
    <row r="46" spans="3:12" ht="26.4" x14ac:dyDescent="0.25">
      <c r="C46" s="17" t="s">
        <v>76</v>
      </c>
      <c r="D46" s="18" t="s">
        <v>75</v>
      </c>
      <c r="E46" s="5" t="s">
        <v>228</v>
      </c>
      <c r="F46" s="6"/>
      <c r="G46" s="24">
        <f>G47+G48+G49</f>
        <v>308395.90000000002</v>
      </c>
      <c r="H46" s="24">
        <f t="shared" ref="H46:L46" si="16">H47+H48+H49</f>
        <v>212042.43486000001</v>
      </c>
      <c r="I46" s="24">
        <f t="shared" si="16"/>
        <v>386606</v>
      </c>
      <c r="J46" s="24">
        <f t="shared" si="16"/>
        <v>406106</v>
      </c>
      <c r="K46" s="24">
        <f t="shared" si="16"/>
        <v>426647</v>
      </c>
      <c r="L46" s="24">
        <f t="shared" si="16"/>
        <v>426647</v>
      </c>
    </row>
    <row r="47" spans="3:12" ht="26.4" x14ac:dyDescent="0.25">
      <c r="C47" s="14" t="s">
        <v>78</v>
      </c>
      <c r="D47" s="16" t="s">
        <v>77</v>
      </c>
      <c r="E47" s="5" t="s">
        <v>228</v>
      </c>
      <c r="F47" s="6"/>
      <c r="G47" s="24">
        <v>73495.8</v>
      </c>
      <c r="H47" s="24">
        <v>38766.251049999999</v>
      </c>
      <c r="I47" s="24">
        <v>65435</v>
      </c>
      <c r="J47" s="24">
        <v>67500</v>
      </c>
      <c r="K47" s="24">
        <v>67500</v>
      </c>
      <c r="L47" s="24">
        <v>67500</v>
      </c>
    </row>
    <row r="48" spans="3:12" ht="39.6" x14ac:dyDescent="0.25">
      <c r="C48" s="14" t="s">
        <v>80</v>
      </c>
      <c r="D48" s="16" t="s">
        <v>79</v>
      </c>
      <c r="E48" s="5" t="s">
        <v>228</v>
      </c>
      <c r="F48" s="6"/>
      <c r="G48" s="24">
        <v>64184.800000000003</v>
      </c>
      <c r="H48" s="24">
        <v>60801.877200000003</v>
      </c>
      <c r="I48" s="24">
        <v>94841</v>
      </c>
      <c r="J48" s="24">
        <v>95100</v>
      </c>
      <c r="K48" s="24">
        <v>95100</v>
      </c>
      <c r="L48" s="24">
        <v>95100</v>
      </c>
    </row>
    <row r="49" spans="3:15" ht="39.6" x14ac:dyDescent="0.25">
      <c r="C49" s="14" t="s">
        <v>242</v>
      </c>
      <c r="D49" s="16" t="s">
        <v>241</v>
      </c>
      <c r="E49" s="5" t="s">
        <v>228</v>
      </c>
      <c r="F49" s="6"/>
      <c r="G49" s="24">
        <v>170715.3</v>
      </c>
      <c r="H49" s="24">
        <v>112474.30661</v>
      </c>
      <c r="I49" s="24">
        <v>226330</v>
      </c>
      <c r="J49" s="24">
        <v>243506</v>
      </c>
      <c r="K49" s="24">
        <v>264047</v>
      </c>
      <c r="L49" s="24">
        <v>264047</v>
      </c>
    </row>
    <row r="50" spans="3:15" ht="52.8" x14ac:dyDescent="0.25">
      <c r="C50" s="17" t="s">
        <v>82</v>
      </c>
      <c r="D50" s="18" t="s">
        <v>81</v>
      </c>
      <c r="E50" s="5" t="s">
        <v>228</v>
      </c>
      <c r="F50" s="6"/>
      <c r="G50" s="24">
        <f>G51+G52</f>
        <v>2740</v>
      </c>
      <c r="H50" s="24">
        <f t="shared" ref="H50:L50" si="17">H51+H52</f>
        <v>257.96678000000003</v>
      </c>
      <c r="I50" s="24">
        <f t="shared" si="17"/>
        <v>3826</v>
      </c>
      <c r="J50" s="24">
        <f t="shared" si="17"/>
        <v>3830</v>
      </c>
      <c r="K50" s="24">
        <f t="shared" si="17"/>
        <v>3835</v>
      </c>
      <c r="L50" s="24">
        <f t="shared" si="17"/>
        <v>3840</v>
      </c>
    </row>
    <row r="51" spans="3:15" ht="26.4" x14ac:dyDescent="0.25">
      <c r="C51" s="14" t="s">
        <v>84</v>
      </c>
      <c r="D51" s="16" t="s">
        <v>83</v>
      </c>
      <c r="E51" s="5" t="s">
        <v>228</v>
      </c>
      <c r="F51" s="6"/>
      <c r="G51" s="24">
        <v>2600</v>
      </c>
      <c r="H51" s="24">
        <v>228.96</v>
      </c>
      <c r="I51" s="24">
        <v>3630.5109489051092</v>
      </c>
      <c r="J51" s="24">
        <v>3634.3</v>
      </c>
      <c r="K51" s="24">
        <v>3639.1</v>
      </c>
      <c r="L51" s="24">
        <v>3643.8</v>
      </c>
    </row>
    <row r="52" spans="3:15" ht="39.6" x14ac:dyDescent="0.25">
      <c r="C52" s="14" t="s">
        <v>86</v>
      </c>
      <c r="D52" s="16" t="s">
        <v>85</v>
      </c>
      <c r="E52" s="5" t="s">
        <v>228</v>
      </c>
      <c r="F52" s="6"/>
      <c r="G52" s="24">
        <v>140</v>
      </c>
      <c r="H52" s="24">
        <v>29.006779999999999</v>
      </c>
      <c r="I52" s="24">
        <v>195.48905109489078</v>
      </c>
      <c r="J52" s="24">
        <v>195.7</v>
      </c>
      <c r="K52" s="24">
        <v>195.9</v>
      </c>
      <c r="L52" s="24">
        <v>196.2</v>
      </c>
    </row>
    <row r="53" spans="3:15" ht="26.4" x14ac:dyDescent="0.25">
      <c r="C53" s="12" t="s">
        <v>88</v>
      </c>
      <c r="D53" s="13" t="s">
        <v>87</v>
      </c>
      <c r="E53" s="26"/>
      <c r="F53" s="26"/>
      <c r="G53" s="25">
        <f t="shared" ref="G53:L53" si="18">G54+G56+G57</f>
        <v>180353.59999999998</v>
      </c>
      <c r="H53" s="25">
        <f t="shared" si="18"/>
        <v>65953.482239999983</v>
      </c>
      <c r="I53" s="25">
        <f t="shared" si="18"/>
        <v>145460</v>
      </c>
      <c r="J53" s="25">
        <f t="shared" si="18"/>
        <v>149453.40000000002</v>
      </c>
      <c r="K53" s="25">
        <f t="shared" si="18"/>
        <v>160220.38880000002</v>
      </c>
      <c r="L53" s="25">
        <f t="shared" si="18"/>
        <v>164298.06806799999</v>
      </c>
    </row>
    <row r="54" spans="3:15" ht="52.8" x14ac:dyDescent="0.25">
      <c r="C54" s="35" t="s">
        <v>286</v>
      </c>
      <c r="D54" s="35" t="s">
        <v>249</v>
      </c>
      <c r="E54" s="28"/>
      <c r="F54" s="28"/>
      <c r="G54" s="29">
        <f>G55</f>
        <v>15</v>
      </c>
      <c r="H54" s="29">
        <f t="shared" ref="H54:L54" si="19">H55</f>
        <v>9.2250899999999998</v>
      </c>
      <c r="I54" s="29">
        <f t="shared" si="19"/>
        <v>15</v>
      </c>
      <c r="J54" s="29">
        <f t="shared" si="19"/>
        <v>15.7</v>
      </c>
      <c r="K54" s="29">
        <f t="shared" si="19"/>
        <v>16.399999999999999</v>
      </c>
      <c r="L54" s="29">
        <f t="shared" si="19"/>
        <v>17.100000000000001</v>
      </c>
    </row>
    <row r="55" spans="3:15" ht="39.6" x14ac:dyDescent="0.25">
      <c r="C55" s="32" t="s">
        <v>285</v>
      </c>
      <c r="D55" s="33" t="s">
        <v>250</v>
      </c>
      <c r="E55" s="48" t="s">
        <v>284</v>
      </c>
      <c r="F55" s="6"/>
      <c r="G55" s="24">
        <v>15</v>
      </c>
      <c r="H55" s="24">
        <v>9.2250899999999998</v>
      </c>
      <c r="I55" s="24">
        <v>15</v>
      </c>
      <c r="J55" s="24">
        <v>15.7</v>
      </c>
      <c r="K55" s="24">
        <v>16.399999999999999</v>
      </c>
      <c r="L55" s="24">
        <v>17.100000000000001</v>
      </c>
    </row>
    <row r="56" spans="3:15" ht="105.6" x14ac:dyDescent="0.25">
      <c r="C56" s="17" t="s">
        <v>288</v>
      </c>
      <c r="D56" s="18" t="s">
        <v>89</v>
      </c>
      <c r="E56" s="49" t="s">
        <v>287</v>
      </c>
      <c r="F56" s="6"/>
      <c r="G56" s="24">
        <v>1334.6</v>
      </c>
      <c r="H56" s="24">
        <v>2119.6999999999998</v>
      </c>
      <c r="I56" s="24">
        <v>4000</v>
      </c>
      <c r="J56" s="24">
        <v>4192</v>
      </c>
      <c r="K56" s="24">
        <v>4380.6400000000003</v>
      </c>
      <c r="L56" s="24">
        <v>4569</v>
      </c>
    </row>
    <row r="57" spans="3:15" ht="52.8" x14ac:dyDescent="0.25">
      <c r="C57" s="14" t="s">
        <v>91</v>
      </c>
      <c r="D57" s="16" t="s">
        <v>90</v>
      </c>
      <c r="E57" s="6"/>
      <c r="F57" s="6"/>
      <c r="G57" s="24">
        <f>G58+G59+G60+G62+G63+G64+G65+G66+G69+G71+G73+G74+G75+G76</f>
        <v>179003.99999999997</v>
      </c>
      <c r="H57" s="24">
        <f t="shared" ref="H57:L57" si="20">H58+H59+H60+H62+H63+H64+H65+H66+H69+H71+H73+H74+H75+H76</f>
        <v>63824.557149999986</v>
      </c>
      <c r="I57" s="24">
        <f t="shared" si="20"/>
        <v>141445</v>
      </c>
      <c r="J57" s="24">
        <f t="shared" si="20"/>
        <v>145245.70000000001</v>
      </c>
      <c r="K57" s="24">
        <f t="shared" si="20"/>
        <v>155823.34880000001</v>
      </c>
      <c r="L57" s="24">
        <f t="shared" si="20"/>
        <v>159711.96806799999</v>
      </c>
      <c r="O57" s="36"/>
    </row>
    <row r="58" spans="3:15" ht="112.5" customHeight="1" x14ac:dyDescent="0.25">
      <c r="C58" s="34" t="s">
        <v>289</v>
      </c>
      <c r="D58" s="35" t="s">
        <v>247</v>
      </c>
      <c r="E58" s="50" t="s">
        <v>284</v>
      </c>
      <c r="F58" s="28"/>
      <c r="G58" s="29">
        <v>500</v>
      </c>
      <c r="H58" s="29">
        <v>137.92400000000001</v>
      </c>
      <c r="I58" s="29">
        <v>250</v>
      </c>
      <c r="J58" s="29">
        <v>262</v>
      </c>
      <c r="K58" s="29">
        <v>273.79000000000002</v>
      </c>
      <c r="L58" s="29">
        <v>285.60000000000002</v>
      </c>
    </row>
    <row r="59" spans="3:15" ht="52.8" x14ac:dyDescent="0.25">
      <c r="C59" s="17" t="s">
        <v>291</v>
      </c>
      <c r="D59" s="18" t="s">
        <v>92</v>
      </c>
      <c r="E59" s="41" t="s">
        <v>290</v>
      </c>
      <c r="F59" s="6"/>
      <c r="G59" s="24">
        <v>82000</v>
      </c>
      <c r="H59" s="24">
        <v>28203.187999999998</v>
      </c>
      <c r="I59" s="24">
        <v>65000</v>
      </c>
      <c r="J59" s="24">
        <v>68120</v>
      </c>
      <c r="K59" s="24">
        <v>71185.399999999994</v>
      </c>
      <c r="L59" s="24">
        <v>74246.372199999983</v>
      </c>
    </row>
    <row r="60" spans="3:15" ht="92.4" x14ac:dyDescent="0.25">
      <c r="C60" s="17" t="s">
        <v>94</v>
      </c>
      <c r="D60" s="18" t="s">
        <v>93</v>
      </c>
      <c r="E60" s="6"/>
      <c r="F60" s="6"/>
      <c r="G60" s="24">
        <f>G61</f>
        <v>72664</v>
      </c>
      <c r="H60" s="24">
        <f>H61</f>
        <v>21786.25</v>
      </c>
      <c r="I60" s="24">
        <f t="shared" ref="I60:L60" si="21">I61</f>
        <v>49683</v>
      </c>
      <c r="J60" s="24">
        <f t="shared" si="21"/>
        <v>47620.7</v>
      </c>
      <c r="K60" s="24">
        <f t="shared" si="21"/>
        <v>50004.9</v>
      </c>
      <c r="L60" s="24">
        <f t="shared" si="21"/>
        <v>49103.4</v>
      </c>
    </row>
    <row r="61" spans="3:15" ht="92.4" x14ac:dyDescent="0.25">
      <c r="C61" s="14" t="s">
        <v>96</v>
      </c>
      <c r="D61" s="16" t="s">
        <v>95</v>
      </c>
      <c r="E61" s="41" t="s">
        <v>293</v>
      </c>
      <c r="F61" s="6"/>
      <c r="G61" s="23">
        <v>72664</v>
      </c>
      <c r="H61" s="24">
        <v>21786.25</v>
      </c>
      <c r="I61" s="24">
        <v>49683</v>
      </c>
      <c r="J61" s="24">
        <v>47620.7</v>
      </c>
      <c r="K61" s="24">
        <v>50004.9</v>
      </c>
      <c r="L61" s="24">
        <v>49103.4</v>
      </c>
    </row>
    <row r="62" spans="3:15" ht="39.6" x14ac:dyDescent="0.25">
      <c r="C62" s="17" t="s">
        <v>294</v>
      </c>
      <c r="D62" s="18" t="s">
        <v>97</v>
      </c>
      <c r="E62" s="54" t="s">
        <v>287</v>
      </c>
      <c r="F62" s="51"/>
      <c r="G62" s="47">
        <v>2516.9</v>
      </c>
      <c r="H62" s="47">
        <v>1481.05117</v>
      </c>
      <c r="I62" s="47">
        <v>2900</v>
      </c>
      <c r="J62" s="47">
        <v>3039.2</v>
      </c>
      <c r="K62" s="47">
        <v>3175.9639999999995</v>
      </c>
      <c r="L62" s="47">
        <v>3312.5</v>
      </c>
    </row>
    <row r="63" spans="3:15" ht="92.4" x14ac:dyDescent="0.25">
      <c r="C63" s="34" t="s">
        <v>296</v>
      </c>
      <c r="D63" s="35" t="s">
        <v>248</v>
      </c>
      <c r="E63" s="55" t="s">
        <v>295</v>
      </c>
      <c r="F63" s="44"/>
      <c r="G63" s="45">
        <v>187.2</v>
      </c>
      <c r="H63" s="45">
        <v>96.4</v>
      </c>
      <c r="I63" s="45">
        <v>200</v>
      </c>
      <c r="J63" s="45">
        <v>209.6</v>
      </c>
      <c r="K63" s="45">
        <v>219</v>
      </c>
      <c r="L63" s="45">
        <v>228.5</v>
      </c>
    </row>
    <row r="64" spans="3:15" ht="52.8" x14ac:dyDescent="0.25">
      <c r="C64" s="34" t="s">
        <v>297</v>
      </c>
      <c r="D64" s="35" t="s">
        <v>98</v>
      </c>
      <c r="E64" s="55" t="s">
        <v>295</v>
      </c>
      <c r="F64" s="46"/>
      <c r="G64" s="47">
        <v>4</v>
      </c>
      <c r="H64" s="47">
        <v>4</v>
      </c>
      <c r="I64" s="47">
        <v>4</v>
      </c>
      <c r="J64" s="47">
        <v>4.2</v>
      </c>
      <c r="K64" s="47">
        <v>4.4000000000000004</v>
      </c>
      <c r="L64" s="47">
        <v>4.5999999999999996</v>
      </c>
    </row>
    <row r="65" spans="3:12" ht="118.8" x14ac:dyDescent="0.25">
      <c r="C65" s="34" t="s">
        <v>283</v>
      </c>
      <c r="D65" s="35" t="s">
        <v>99</v>
      </c>
      <c r="E65" s="63" t="s">
        <v>282</v>
      </c>
      <c r="F65" s="46"/>
      <c r="G65" s="47">
        <v>326.10000000000002</v>
      </c>
      <c r="H65" s="47">
        <v>153.09997999999999</v>
      </c>
      <c r="I65" s="47">
        <v>200</v>
      </c>
      <c r="J65" s="47">
        <v>209.6</v>
      </c>
      <c r="K65" s="47">
        <v>219.03200000000001</v>
      </c>
      <c r="L65" s="47">
        <v>228.5</v>
      </c>
    </row>
    <row r="66" spans="3:12" ht="105.6" x14ac:dyDescent="0.25">
      <c r="C66" s="17" t="s">
        <v>101</v>
      </c>
      <c r="D66" s="18" t="s">
        <v>100</v>
      </c>
      <c r="E66" s="28"/>
      <c r="F66" s="28"/>
      <c r="G66" s="29">
        <f>G67+G68</f>
        <v>9093.7999999999993</v>
      </c>
      <c r="H66" s="29">
        <f>H67+H68</f>
        <v>5138.0940000000001</v>
      </c>
      <c r="I66" s="29">
        <f t="shared" ref="I66:L66" si="22">I67+I68</f>
        <v>11330</v>
      </c>
      <c r="J66" s="29">
        <f t="shared" si="22"/>
        <v>11873.8</v>
      </c>
      <c r="K66" s="29">
        <f t="shared" si="22"/>
        <v>12408.162799999998</v>
      </c>
      <c r="L66" s="29">
        <f t="shared" si="22"/>
        <v>12941.695867999997</v>
      </c>
    </row>
    <row r="67" spans="3:12" ht="120" customHeight="1" x14ac:dyDescent="0.25">
      <c r="C67" s="14" t="s">
        <v>298</v>
      </c>
      <c r="D67" s="16" t="s">
        <v>246</v>
      </c>
      <c r="E67" s="48" t="s">
        <v>287</v>
      </c>
      <c r="F67" s="6"/>
      <c r="G67" s="24">
        <v>0</v>
      </c>
      <c r="H67" s="24">
        <v>170.8</v>
      </c>
      <c r="I67" s="24">
        <v>230</v>
      </c>
      <c r="J67" s="24">
        <v>241</v>
      </c>
      <c r="K67" s="24">
        <v>251.88679999999999</v>
      </c>
      <c r="L67" s="24">
        <v>262.7</v>
      </c>
    </row>
    <row r="68" spans="3:12" ht="219" customHeight="1" x14ac:dyDescent="0.25">
      <c r="C68" s="14" t="s">
        <v>300</v>
      </c>
      <c r="D68" s="15" t="s">
        <v>102</v>
      </c>
      <c r="E68" s="41" t="s">
        <v>299</v>
      </c>
      <c r="F68" s="6"/>
      <c r="G68" s="24">
        <v>9093.7999999999993</v>
      </c>
      <c r="H68" s="24">
        <v>4967.2939999999999</v>
      </c>
      <c r="I68" s="24">
        <v>11100</v>
      </c>
      <c r="J68" s="24">
        <v>11632.8</v>
      </c>
      <c r="K68" s="24">
        <v>12156.275999999998</v>
      </c>
      <c r="L68" s="24">
        <v>12678.995867999996</v>
      </c>
    </row>
    <row r="69" spans="3:12" ht="92.4" x14ac:dyDescent="0.25">
      <c r="C69" s="17" t="s">
        <v>104</v>
      </c>
      <c r="D69" s="18" t="s">
        <v>103</v>
      </c>
      <c r="E69" s="28"/>
      <c r="F69" s="28"/>
      <c r="G69" s="29">
        <f>G70</f>
        <v>9600</v>
      </c>
      <c r="H69" s="29">
        <f t="shared" ref="H69:L69" si="23">H70</f>
        <v>5415.6</v>
      </c>
      <c r="I69" s="29">
        <f t="shared" si="23"/>
        <v>9600</v>
      </c>
      <c r="J69" s="29">
        <f t="shared" si="23"/>
        <v>11600</v>
      </c>
      <c r="K69" s="29">
        <f>K70</f>
        <v>16600</v>
      </c>
      <c r="L69" s="29">
        <f t="shared" si="23"/>
        <v>17600</v>
      </c>
    </row>
    <row r="70" spans="3:12" ht="132" x14ac:dyDescent="0.25">
      <c r="C70" s="14" t="s">
        <v>302</v>
      </c>
      <c r="D70" s="15" t="s">
        <v>105</v>
      </c>
      <c r="E70" s="20" t="s">
        <v>301</v>
      </c>
      <c r="F70" s="6"/>
      <c r="G70" s="24">
        <v>9600</v>
      </c>
      <c r="H70" s="24">
        <v>5415.6</v>
      </c>
      <c r="I70" s="24">
        <v>9600</v>
      </c>
      <c r="J70" s="24">
        <v>11600</v>
      </c>
      <c r="K70" s="24">
        <v>16600</v>
      </c>
      <c r="L70" s="24">
        <v>17600</v>
      </c>
    </row>
    <row r="71" spans="3:12" ht="92.4" x14ac:dyDescent="0.25">
      <c r="C71" s="17" t="s">
        <v>303</v>
      </c>
      <c r="D71" s="19" t="s">
        <v>244</v>
      </c>
      <c r="E71" s="28"/>
      <c r="F71" s="28"/>
      <c r="G71" s="29">
        <f>G72</f>
        <v>149.80000000000001</v>
      </c>
      <c r="H71" s="29">
        <f>H72</f>
        <v>195.45</v>
      </c>
      <c r="I71" s="29">
        <f t="shared" ref="I71:L71" si="24">I72</f>
        <v>320</v>
      </c>
      <c r="J71" s="29">
        <f t="shared" si="24"/>
        <v>320</v>
      </c>
      <c r="K71" s="29">
        <f t="shared" si="24"/>
        <v>320</v>
      </c>
      <c r="L71" s="29">
        <f t="shared" si="24"/>
        <v>320</v>
      </c>
    </row>
    <row r="72" spans="3:12" ht="118.8" x14ac:dyDescent="0.25">
      <c r="C72" s="14" t="s">
        <v>304</v>
      </c>
      <c r="D72" s="15" t="s">
        <v>245</v>
      </c>
      <c r="E72" s="20" t="s">
        <v>292</v>
      </c>
      <c r="F72" s="6"/>
      <c r="G72" s="24">
        <v>149.80000000000001</v>
      </c>
      <c r="H72" s="24">
        <v>195.45</v>
      </c>
      <c r="I72" s="24">
        <v>320</v>
      </c>
      <c r="J72" s="24">
        <v>320</v>
      </c>
      <c r="K72" s="24">
        <v>320</v>
      </c>
      <c r="L72" s="24">
        <v>320</v>
      </c>
    </row>
    <row r="73" spans="3:12" s="66" customFormat="1" ht="66" x14ac:dyDescent="0.25">
      <c r="C73" s="67" t="s">
        <v>306</v>
      </c>
      <c r="D73" s="68" t="s">
        <v>243</v>
      </c>
      <c r="E73" s="69" t="s">
        <v>305</v>
      </c>
      <c r="F73" s="70"/>
      <c r="G73" s="71">
        <v>728.4</v>
      </c>
      <c r="H73" s="71">
        <v>330</v>
      </c>
      <c r="I73" s="71">
        <v>602</v>
      </c>
      <c r="J73" s="71">
        <v>602</v>
      </c>
      <c r="K73" s="71">
        <v>0</v>
      </c>
      <c r="L73" s="71">
        <v>0</v>
      </c>
    </row>
    <row r="74" spans="3:12" ht="105.6" x14ac:dyDescent="0.25">
      <c r="C74" s="14" t="s">
        <v>308</v>
      </c>
      <c r="D74" s="15" t="s">
        <v>106</v>
      </c>
      <c r="E74" s="41" t="s">
        <v>307</v>
      </c>
      <c r="F74" s="6"/>
      <c r="G74" s="24">
        <v>613.79999999999995</v>
      </c>
      <c r="H74" s="24">
        <v>556</v>
      </c>
      <c r="I74" s="24">
        <v>700</v>
      </c>
      <c r="J74" s="24">
        <v>700</v>
      </c>
      <c r="K74" s="24">
        <v>700</v>
      </c>
      <c r="L74" s="24">
        <v>700</v>
      </c>
    </row>
    <row r="75" spans="3:12" ht="118.8" x14ac:dyDescent="0.25">
      <c r="C75" s="14" t="s">
        <v>309</v>
      </c>
      <c r="D75" s="15" t="s">
        <v>107</v>
      </c>
      <c r="E75" s="41" t="s">
        <v>307</v>
      </c>
      <c r="F75" s="6"/>
      <c r="G75" s="24">
        <v>74.599999999999994</v>
      </c>
      <c r="H75" s="24">
        <v>27.5</v>
      </c>
      <c r="I75" s="72">
        <v>60</v>
      </c>
      <c r="J75" s="24">
        <v>60</v>
      </c>
      <c r="K75" s="24">
        <v>60</v>
      </c>
      <c r="L75" s="24">
        <v>60</v>
      </c>
    </row>
    <row r="76" spans="3:12" ht="79.2" x14ac:dyDescent="0.25">
      <c r="C76" s="14" t="s">
        <v>310</v>
      </c>
      <c r="D76" s="16" t="s">
        <v>108</v>
      </c>
      <c r="E76" s="41" t="s">
        <v>299</v>
      </c>
      <c r="F76" s="6"/>
      <c r="G76" s="24">
        <v>545.4</v>
      </c>
      <c r="H76" s="24">
        <v>300</v>
      </c>
      <c r="I76" s="24">
        <v>596</v>
      </c>
      <c r="J76" s="24">
        <v>624.6</v>
      </c>
      <c r="K76" s="24">
        <v>652.70000000000005</v>
      </c>
      <c r="L76" s="24">
        <v>680.8</v>
      </c>
    </row>
    <row r="77" spans="3:12" ht="39.6" x14ac:dyDescent="0.25">
      <c r="C77" s="12" t="s">
        <v>311</v>
      </c>
      <c r="D77" s="13" t="s">
        <v>109</v>
      </c>
      <c r="E77" s="41" t="s">
        <v>284</v>
      </c>
      <c r="F77" s="6"/>
      <c r="G77" s="24">
        <v>0</v>
      </c>
      <c r="H77" s="24">
        <v>1.4663900000000001</v>
      </c>
      <c r="I77" s="24">
        <v>0</v>
      </c>
      <c r="J77" s="24">
        <v>0</v>
      </c>
      <c r="K77" s="24">
        <v>0</v>
      </c>
      <c r="L77" s="24">
        <v>0</v>
      </c>
    </row>
    <row r="78" spans="3:12" ht="39.6" x14ac:dyDescent="0.25">
      <c r="C78" s="12" t="s">
        <v>111</v>
      </c>
      <c r="D78" s="13" t="s">
        <v>110</v>
      </c>
      <c r="E78" s="26"/>
      <c r="F78" s="26"/>
      <c r="G78" s="25">
        <f>G79+G81+G83+G88+G90+G93</f>
        <v>72202.5</v>
      </c>
      <c r="H78" s="25">
        <f t="shared" ref="H78:L78" si="25">H79+H81+H83+H88+H90+H93</f>
        <v>28504.817080000001</v>
      </c>
      <c r="I78" s="25">
        <f t="shared" si="25"/>
        <v>62750.9</v>
      </c>
      <c r="J78" s="25">
        <f t="shared" si="25"/>
        <v>63958.100000000013</v>
      </c>
      <c r="K78" s="25">
        <f t="shared" si="25"/>
        <v>65553.900000000009</v>
      </c>
      <c r="L78" s="25">
        <f t="shared" si="25"/>
        <v>67229.699999999983</v>
      </c>
    </row>
    <row r="79" spans="3:12" ht="59.25" customHeight="1" x14ac:dyDescent="0.25">
      <c r="C79" s="17" t="s">
        <v>113</v>
      </c>
      <c r="D79" s="18" t="s">
        <v>112</v>
      </c>
      <c r="E79" s="58"/>
      <c r="F79" s="6"/>
      <c r="G79" s="24">
        <f>G80</f>
        <v>200</v>
      </c>
      <c r="H79" s="24">
        <f t="shared" ref="H79:L79" si="26">H80</f>
        <v>0</v>
      </c>
      <c r="I79" s="24">
        <f t="shared" si="26"/>
        <v>1600</v>
      </c>
      <c r="J79" s="24">
        <f t="shared" si="26"/>
        <v>1680</v>
      </c>
      <c r="K79" s="24">
        <f t="shared" si="26"/>
        <v>1764</v>
      </c>
      <c r="L79" s="24">
        <f t="shared" si="26"/>
        <v>1852.2</v>
      </c>
    </row>
    <row r="80" spans="3:12" ht="79.2" x14ac:dyDescent="0.25">
      <c r="C80" s="14" t="s">
        <v>251</v>
      </c>
      <c r="D80" s="16" t="s">
        <v>114</v>
      </c>
      <c r="E80" s="58" t="s">
        <v>252</v>
      </c>
      <c r="F80" s="6"/>
      <c r="G80" s="24">
        <v>200</v>
      </c>
      <c r="H80" s="24">
        <v>0</v>
      </c>
      <c r="I80" s="24">
        <v>1600</v>
      </c>
      <c r="J80" s="24">
        <v>1680</v>
      </c>
      <c r="K80" s="24">
        <v>1764</v>
      </c>
      <c r="L80" s="24">
        <v>1852.2</v>
      </c>
    </row>
    <row r="81" spans="3:12" ht="39.6" x14ac:dyDescent="0.25">
      <c r="C81" s="17" t="s">
        <v>255</v>
      </c>
      <c r="D81" s="18" t="s">
        <v>253</v>
      </c>
      <c r="E81" s="37"/>
      <c r="F81" s="6"/>
      <c r="G81" s="24">
        <f>G82</f>
        <v>32000</v>
      </c>
      <c r="H81" s="24">
        <f t="shared" ref="H81:L81" si="27">H82</f>
        <v>13524.752990000001</v>
      </c>
      <c r="I81" s="24">
        <f t="shared" si="27"/>
        <v>32000</v>
      </c>
      <c r="J81" s="24">
        <f t="shared" si="27"/>
        <v>32000</v>
      </c>
      <c r="K81" s="24">
        <f t="shared" si="27"/>
        <v>32000</v>
      </c>
      <c r="L81" s="24">
        <f t="shared" si="27"/>
        <v>32000</v>
      </c>
    </row>
    <row r="82" spans="3:12" ht="52.8" x14ac:dyDescent="0.25">
      <c r="C82" s="17" t="s">
        <v>257</v>
      </c>
      <c r="D82" s="16" t="s">
        <v>256</v>
      </c>
      <c r="E82" s="37" t="s">
        <v>254</v>
      </c>
      <c r="F82" s="6"/>
      <c r="G82" s="24">
        <v>32000</v>
      </c>
      <c r="H82" s="24">
        <v>13524.752990000001</v>
      </c>
      <c r="I82" s="24">
        <v>32000</v>
      </c>
      <c r="J82" s="24">
        <v>32000</v>
      </c>
      <c r="K82" s="24">
        <v>32000</v>
      </c>
      <c r="L82" s="24">
        <v>32000</v>
      </c>
    </row>
    <row r="83" spans="3:12" ht="132" x14ac:dyDescent="0.25">
      <c r="C83" s="17" t="s">
        <v>116</v>
      </c>
      <c r="D83" s="19" t="s">
        <v>115</v>
      </c>
      <c r="E83" s="28"/>
      <c r="F83" s="28"/>
      <c r="G83" s="29">
        <f>G84+G86</f>
        <v>39382.5</v>
      </c>
      <c r="H83" s="29">
        <f>H84+H86</f>
        <v>14515.596950000001</v>
      </c>
      <c r="I83" s="29">
        <f t="shared" ref="I83:L83" si="28">I84+I86</f>
        <v>28258.6</v>
      </c>
      <c r="J83" s="29">
        <f t="shared" si="28"/>
        <v>29669.600000000002</v>
      </c>
      <c r="K83" s="29">
        <f t="shared" si="28"/>
        <v>31151</v>
      </c>
      <c r="L83" s="29">
        <f t="shared" si="28"/>
        <v>32706.6</v>
      </c>
    </row>
    <row r="84" spans="3:12" ht="118.8" x14ac:dyDescent="0.25">
      <c r="C84" s="17" t="s">
        <v>118</v>
      </c>
      <c r="D84" s="19" t="s">
        <v>117</v>
      </c>
      <c r="E84" s="6"/>
      <c r="F84" s="6"/>
      <c r="G84" s="24">
        <f>G85</f>
        <v>3000</v>
      </c>
      <c r="H84" s="24">
        <f t="shared" ref="H84:L84" si="29">H85</f>
        <v>946.2373</v>
      </c>
      <c r="I84" s="24">
        <f t="shared" si="29"/>
        <v>2113</v>
      </c>
      <c r="J84" s="24">
        <f t="shared" si="29"/>
        <v>2216.6999999999998</v>
      </c>
      <c r="K84" s="24">
        <f t="shared" si="29"/>
        <v>2325.5</v>
      </c>
      <c r="L84" s="24">
        <f t="shared" si="29"/>
        <v>2439.8000000000002</v>
      </c>
    </row>
    <row r="85" spans="3:12" ht="105.6" x14ac:dyDescent="0.25">
      <c r="C85" s="14" t="s">
        <v>312</v>
      </c>
      <c r="D85" s="15" t="s">
        <v>119</v>
      </c>
      <c r="E85" s="41" t="s">
        <v>313</v>
      </c>
      <c r="F85" s="6"/>
      <c r="G85" s="24">
        <v>3000</v>
      </c>
      <c r="H85" s="24">
        <v>946.2373</v>
      </c>
      <c r="I85" s="24">
        <v>2113</v>
      </c>
      <c r="J85" s="24">
        <v>2216.6999999999998</v>
      </c>
      <c r="K85" s="24">
        <v>2325.5</v>
      </c>
      <c r="L85" s="24">
        <v>2439.8000000000002</v>
      </c>
    </row>
    <row r="86" spans="3:12" ht="118.8" x14ac:dyDescent="0.25">
      <c r="C86" s="17" t="s">
        <v>121</v>
      </c>
      <c r="D86" s="19" t="s">
        <v>120</v>
      </c>
      <c r="E86" s="28"/>
      <c r="F86" s="28"/>
      <c r="G86" s="29">
        <f>G87</f>
        <v>36382.5</v>
      </c>
      <c r="H86" s="29">
        <f t="shared" ref="H86:L86" si="30">H87</f>
        <v>13569.35965</v>
      </c>
      <c r="I86" s="29">
        <f t="shared" si="30"/>
        <v>26145.599999999999</v>
      </c>
      <c r="J86" s="29">
        <f t="shared" si="30"/>
        <v>27452.9</v>
      </c>
      <c r="K86" s="29">
        <f t="shared" si="30"/>
        <v>28825.5</v>
      </c>
      <c r="L86" s="29">
        <f t="shared" si="30"/>
        <v>30266.799999999999</v>
      </c>
    </row>
    <row r="87" spans="3:12" ht="105.6" x14ac:dyDescent="0.25">
      <c r="C87" s="14" t="s">
        <v>314</v>
      </c>
      <c r="D87" s="16" t="s">
        <v>122</v>
      </c>
      <c r="E87" s="41" t="s">
        <v>252</v>
      </c>
      <c r="F87" s="6"/>
      <c r="G87" s="24">
        <v>36382.5</v>
      </c>
      <c r="H87" s="24">
        <v>13569.35965</v>
      </c>
      <c r="I87" s="24">
        <v>26145.599999999999</v>
      </c>
      <c r="J87" s="24">
        <v>27452.9</v>
      </c>
      <c r="K87" s="24">
        <v>28825.5</v>
      </c>
      <c r="L87" s="24">
        <v>30266.799999999999</v>
      </c>
    </row>
    <row r="88" spans="3:12" ht="66" x14ac:dyDescent="0.25">
      <c r="C88" s="17" t="s">
        <v>259</v>
      </c>
      <c r="D88" s="18" t="s">
        <v>258</v>
      </c>
      <c r="E88" s="44"/>
      <c r="F88" s="44"/>
      <c r="G88" s="47">
        <f>G89</f>
        <v>0</v>
      </c>
      <c r="H88" s="47">
        <f t="shared" ref="H88:L88" si="31">H89</f>
        <v>0.73116999999999999</v>
      </c>
      <c r="I88" s="47">
        <f>I89</f>
        <v>0.8</v>
      </c>
      <c r="J88" s="47">
        <f t="shared" si="31"/>
        <v>0.3</v>
      </c>
      <c r="K88" s="47">
        <f t="shared" si="31"/>
        <v>0.3</v>
      </c>
      <c r="L88" s="47">
        <f t="shared" si="31"/>
        <v>0.3</v>
      </c>
    </row>
    <row r="89" spans="3:12" ht="66" x14ac:dyDescent="0.25">
      <c r="C89" s="14" t="s">
        <v>315</v>
      </c>
      <c r="D89" s="16" t="s">
        <v>258</v>
      </c>
      <c r="E89" s="41" t="s">
        <v>271</v>
      </c>
      <c r="F89" s="51"/>
      <c r="G89" s="52">
        <v>0</v>
      </c>
      <c r="H89" s="52">
        <v>0.73116999999999999</v>
      </c>
      <c r="I89" s="52">
        <v>0.8</v>
      </c>
      <c r="J89" s="52">
        <v>0.3</v>
      </c>
      <c r="K89" s="52">
        <v>0.3</v>
      </c>
      <c r="L89" s="52">
        <v>0.3</v>
      </c>
    </row>
    <row r="90" spans="3:12" ht="39.6" x14ac:dyDescent="0.25">
      <c r="C90" s="17" t="s">
        <v>124</v>
      </c>
      <c r="D90" s="18" t="s">
        <v>123</v>
      </c>
      <c r="E90" s="38"/>
      <c r="F90" s="38"/>
      <c r="G90" s="39">
        <f>G91</f>
        <v>300</v>
      </c>
      <c r="H90" s="39">
        <f t="shared" ref="H90:L90" si="32">H91</f>
        <v>156.10294999999999</v>
      </c>
      <c r="I90" s="39">
        <f>I91</f>
        <v>391.5</v>
      </c>
      <c r="J90" s="39">
        <f t="shared" si="32"/>
        <v>497.4</v>
      </c>
      <c r="K90" s="39">
        <f t="shared" si="32"/>
        <v>522.29999999999995</v>
      </c>
      <c r="L90" s="39">
        <f t="shared" si="32"/>
        <v>548.4</v>
      </c>
    </row>
    <row r="91" spans="3:12" ht="66" x14ac:dyDescent="0.25">
      <c r="C91" s="14" t="s">
        <v>126</v>
      </c>
      <c r="D91" s="16" t="s">
        <v>125</v>
      </c>
      <c r="E91" s="58"/>
      <c r="F91" s="58"/>
      <c r="G91" s="40">
        <f>G92</f>
        <v>300</v>
      </c>
      <c r="H91" s="40">
        <f t="shared" ref="H91:L91" si="33">H92</f>
        <v>156.10294999999999</v>
      </c>
      <c r="I91" s="40">
        <f>I92</f>
        <v>391.5</v>
      </c>
      <c r="J91" s="40">
        <f t="shared" si="33"/>
        <v>497.4</v>
      </c>
      <c r="K91" s="40">
        <f t="shared" si="33"/>
        <v>522.29999999999995</v>
      </c>
      <c r="L91" s="40">
        <f t="shared" si="33"/>
        <v>548.4</v>
      </c>
    </row>
    <row r="92" spans="3:12" ht="66" x14ac:dyDescent="0.25">
      <c r="C92" s="14" t="s">
        <v>260</v>
      </c>
      <c r="D92" s="16" t="s">
        <v>127</v>
      </c>
      <c r="E92" s="58" t="s">
        <v>252</v>
      </c>
      <c r="F92" s="58"/>
      <c r="G92" s="40">
        <v>300</v>
      </c>
      <c r="H92" s="40">
        <v>156.10294999999999</v>
      </c>
      <c r="I92" s="40">
        <v>391.5</v>
      </c>
      <c r="J92" s="40">
        <v>497.4</v>
      </c>
      <c r="K92" s="40">
        <v>522.29999999999995</v>
      </c>
      <c r="L92" s="40">
        <v>548.4</v>
      </c>
    </row>
    <row r="93" spans="3:12" ht="116.25" customHeight="1" x14ac:dyDescent="0.25">
      <c r="C93" s="17" t="s">
        <v>262</v>
      </c>
      <c r="D93" s="18" t="s">
        <v>261</v>
      </c>
      <c r="E93" s="38"/>
      <c r="F93" s="38"/>
      <c r="G93" s="39">
        <f>G94</f>
        <v>320</v>
      </c>
      <c r="H93" s="39">
        <f t="shared" ref="H93:L93" si="34">H94</f>
        <v>307.63301999999999</v>
      </c>
      <c r="I93" s="39">
        <f t="shared" si="34"/>
        <v>500</v>
      </c>
      <c r="J93" s="39">
        <f t="shared" si="34"/>
        <v>110.8</v>
      </c>
      <c r="K93" s="39">
        <f t="shared" si="34"/>
        <v>116.3</v>
      </c>
      <c r="L93" s="39">
        <f t="shared" si="34"/>
        <v>122.2</v>
      </c>
    </row>
    <row r="94" spans="3:12" ht="116.25" customHeight="1" x14ac:dyDescent="0.25">
      <c r="C94" s="17" t="s">
        <v>317</v>
      </c>
      <c r="D94" s="16" t="s">
        <v>316</v>
      </c>
      <c r="E94" s="38"/>
      <c r="F94" s="38"/>
      <c r="G94" s="39">
        <f>G95</f>
        <v>320</v>
      </c>
      <c r="H94" s="39">
        <f t="shared" ref="H94:L94" si="35">H95</f>
        <v>307.63301999999999</v>
      </c>
      <c r="I94" s="39">
        <f t="shared" si="35"/>
        <v>500</v>
      </c>
      <c r="J94" s="39">
        <f t="shared" si="35"/>
        <v>110.8</v>
      </c>
      <c r="K94" s="39">
        <f t="shared" si="35"/>
        <v>116.3</v>
      </c>
      <c r="L94" s="39">
        <f t="shared" si="35"/>
        <v>122.2</v>
      </c>
    </row>
    <row r="95" spans="3:12" ht="99.75" customHeight="1" x14ac:dyDescent="0.25">
      <c r="C95" s="64" t="s">
        <v>264</v>
      </c>
      <c r="D95" s="16" t="s">
        <v>263</v>
      </c>
      <c r="E95" s="58" t="s">
        <v>252</v>
      </c>
      <c r="F95" s="58"/>
      <c r="G95" s="40">
        <v>320</v>
      </c>
      <c r="H95" s="40">
        <v>307.63301999999999</v>
      </c>
      <c r="I95" s="40">
        <v>500</v>
      </c>
      <c r="J95" s="40">
        <v>110.8</v>
      </c>
      <c r="K95" s="40">
        <v>116.3</v>
      </c>
      <c r="L95" s="40">
        <v>122.2</v>
      </c>
    </row>
    <row r="96" spans="3:12" ht="26.4" x14ac:dyDescent="0.25">
      <c r="C96" s="12" t="s">
        <v>129</v>
      </c>
      <c r="D96" s="13" t="s">
        <v>128</v>
      </c>
      <c r="E96" s="6"/>
      <c r="F96" s="6"/>
      <c r="G96" s="25">
        <f>G97+G104+G112</f>
        <v>617685</v>
      </c>
      <c r="H96" s="25">
        <f t="shared" ref="H96:L96" si="36">H97+H104+H112</f>
        <v>244993.97975</v>
      </c>
      <c r="I96" s="25">
        <f t="shared" si="36"/>
        <v>548363.9</v>
      </c>
      <c r="J96" s="25">
        <f t="shared" si="36"/>
        <v>588466.9</v>
      </c>
      <c r="K96" s="25">
        <f t="shared" si="36"/>
        <v>622677.4</v>
      </c>
      <c r="L96" s="25">
        <f t="shared" si="36"/>
        <v>660961.1</v>
      </c>
    </row>
    <row r="97" spans="3:12" ht="26.4" x14ac:dyDescent="0.25">
      <c r="C97" s="17" t="s">
        <v>131</v>
      </c>
      <c r="D97" s="18" t="s">
        <v>130</v>
      </c>
      <c r="E97" s="6"/>
      <c r="F97" s="6"/>
      <c r="G97" s="24">
        <f>G98+G99+G100+G101+G102+G103</f>
        <v>277815</v>
      </c>
      <c r="H97" s="24">
        <f t="shared" ref="H97:L97" si="37">H98+H99+H100+H101+H102+H103</f>
        <v>19830.932339999999</v>
      </c>
      <c r="I97" s="24">
        <f t="shared" si="37"/>
        <v>39661.9</v>
      </c>
      <c r="J97" s="24">
        <f t="shared" si="37"/>
        <v>39661.9</v>
      </c>
      <c r="K97" s="24">
        <f t="shared" si="37"/>
        <v>41367.4</v>
      </c>
      <c r="L97" s="24">
        <f t="shared" si="37"/>
        <v>43146.100000000006</v>
      </c>
    </row>
    <row r="98" spans="3:12" ht="39.6" x14ac:dyDescent="0.25">
      <c r="C98" s="14" t="s">
        <v>133</v>
      </c>
      <c r="D98" s="16" t="s">
        <v>132</v>
      </c>
      <c r="E98" s="56" t="s">
        <v>318</v>
      </c>
      <c r="F98" s="6"/>
      <c r="G98" s="24">
        <v>42655</v>
      </c>
      <c r="H98" s="24">
        <v>6096.4372400000002</v>
      </c>
      <c r="I98" s="24">
        <v>12192.9</v>
      </c>
      <c r="J98" s="24">
        <v>12192.9</v>
      </c>
      <c r="K98" s="24">
        <v>12717.2</v>
      </c>
      <c r="L98" s="24">
        <v>13264</v>
      </c>
    </row>
    <row r="99" spans="3:12" ht="39.6" x14ac:dyDescent="0.25">
      <c r="C99" s="14" t="s">
        <v>135</v>
      </c>
      <c r="D99" s="16" t="s">
        <v>134</v>
      </c>
      <c r="E99" s="56" t="s">
        <v>318</v>
      </c>
      <c r="F99" s="6"/>
      <c r="G99" s="24">
        <v>0</v>
      </c>
      <c r="H99" s="24">
        <v>28.150670000000002</v>
      </c>
      <c r="I99" s="24">
        <v>56.3</v>
      </c>
      <c r="J99" s="24">
        <v>56.3</v>
      </c>
      <c r="K99" s="24">
        <v>58.7</v>
      </c>
      <c r="L99" s="24">
        <v>61.3</v>
      </c>
    </row>
    <row r="100" spans="3:12" ht="26.4" x14ac:dyDescent="0.25">
      <c r="C100" s="14" t="s">
        <v>137</v>
      </c>
      <c r="D100" s="16" t="s">
        <v>136</v>
      </c>
      <c r="E100" s="56" t="s">
        <v>318</v>
      </c>
      <c r="F100" s="6"/>
      <c r="G100" s="24">
        <v>12320</v>
      </c>
      <c r="H100" s="24">
        <v>3768.5455999999999</v>
      </c>
      <c r="I100" s="24">
        <v>7537.1</v>
      </c>
      <c r="J100" s="24">
        <v>7537.1</v>
      </c>
      <c r="K100" s="24">
        <v>7861.2</v>
      </c>
      <c r="L100" s="24">
        <v>8199.2000000000007</v>
      </c>
    </row>
    <row r="101" spans="3:12" ht="26.4" x14ac:dyDescent="0.25">
      <c r="C101" s="14" t="s">
        <v>139</v>
      </c>
      <c r="D101" s="16" t="s">
        <v>138</v>
      </c>
      <c r="E101" s="56" t="s">
        <v>318</v>
      </c>
      <c r="F101" s="6"/>
      <c r="G101" s="24">
        <v>38640</v>
      </c>
      <c r="H101" s="6">
        <v>7983.10772</v>
      </c>
      <c r="I101" s="24">
        <v>15966.2</v>
      </c>
      <c r="J101" s="24">
        <v>15966.2</v>
      </c>
      <c r="K101" s="24">
        <v>16652.8</v>
      </c>
      <c r="L101" s="24">
        <v>17368.8</v>
      </c>
    </row>
    <row r="102" spans="3:12" ht="26.4" x14ac:dyDescent="0.25">
      <c r="C102" s="14" t="s">
        <v>141</v>
      </c>
      <c r="D102" s="16" t="s">
        <v>140</v>
      </c>
      <c r="E102" s="56" t="s">
        <v>318</v>
      </c>
      <c r="F102" s="6"/>
      <c r="G102" s="24">
        <v>0</v>
      </c>
      <c r="H102" s="24">
        <v>0</v>
      </c>
      <c r="I102" s="24">
        <v>0</v>
      </c>
      <c r="J102" s="24">
        <v>0</v>
      </c>
      <c r="K102" s="24">
        <v>0</v>
      </c>
      <c r="L102" s="24">
        <v>0</v>
      </c>
    </row>
    <row r="103" spans="3:12" ht="52.8" x14ac:dyDescent="0.25">
      <c r="C103" s="14" t="s">
        <v>143</v>
      </c>
      <c r="D103" s="16" t="s">
        <v>142</v>
      </c>
      <c r="E103" s="56" t="s">
        <v>318</v>
      </c>
      <c r="F103" s="6"/>
      <c r="G103" s="24">
        <v>184200</v>
      </c>
      <c r="H103" s="24">
        <v>1954.69111</v>
      </c>
      <c r="I103" s="24">
        <v>3909.4</v>
      </c>
      <c r="J103" s="24">
        <v>3909.4</v>
      </c>
      <c r="K103" s="24">
        <v>4077.5</v>
      </c>
      <c r="L103" s="24">
        <v>4252.8</v>
      </c>
    </row>
    <row r="104" spans="3:12" ht="26.4" x14ac:dyDescent="0.25">
      <c r="C104" s="17" t="s">
        <v>145</v>
      </c>
      <c r="D104" s="18" t="s">
        <v>144</v>
      </c>
      <c r="E104" s="28"/>
      <c r="F104" s="28"/>
      <c r="G104" s="29">
        <f>G105+G107+G108+G110</f>
        <v>29870</v>
      </c>
      <c r="H104" s="29">
        <f>H105+H107+H108+H110</f>
        <v>11695.615540000001</v>
      </c>
      <c r="I104" s="29">
        <f t="shared" ref="I104:L104" si="38">I105+I107+I108+I110</f>
        <v>28702</v>
      </c>
      <c r="J104" s="29">
        <f t="shared" si="38"/>
        <v>29305</v>
      </c>
      <c r="K104" s="29">
        <f t="shared" si="38"/>
        <v>30310</v>
      </c>
      <c r="L104" s="29">
        <f t="shared" si="38"/>
        <v>31315</v>
      </c>
    </row>
    <row r="105" spans="3:12" ht="66" x14ac:dyDescent="0.25">
      <c r="C105" s="17" t="s">
        <v>147</v>
      </c>
      <c r="D105" s="18" t="s">
        <v>146</v>
      </c>
      <c r="E105" s="6"/>
      <c r="F105" s="6"/>
      <c r="G105" s="24">
        <f>G106</f>
        <v>0</v>
      </c>
      <c r="H105" s="24">
        <f t="shared" ref="H105:L105" si="39">H106</f>
        <v>40.975000000000001</v>
      </c>
      <c r="I105" s="24">
        <f t="shared" si="39"/>
        <v>5000</v>
      </c>
      <c r="J105" s="24">
        <f t="shared" si="39"/>
        <v>7000</v>
      </c>
      <c r="K105" s="24">
        <f t="shared" si="39"/>
        <v>8000</v>
      </c>
      <c r="L105" s="24">
        <f t="shared" si="39"/>
        <v>9000</v>
      </c>
    </row>
    <row r="106" spans="3:12" ht="79.2" x14ac:dyDescent="0.25">
      <c r="C106" s="14" t="s">
        <v>319</v>
      </c>
      <c r="D106" s="16" t="s">
        <v>148</v>
      </c>
      <c r="E106" s="41" t="s">
        <v>292</v>
      </c>
      <c r="F106" s="6"/>
      <c r="G106" s="24">
        <v>0</v>
      </c>
      <c r="H106" s="24">
        <v>40.975000000000001</v>
      </c>
      <c r="I106" s="24">
        <v>5000</v>
      </c>
      <c r="J106" s="24">
        <v>7000</v>
      </c>
      <c r="K106" s="24">
        <v>8000</v>
      </c>
      <c r="L106" s="24">
        <v>9000</v>
      </c>
    </row>
    <row r="107" spans="3:12" ht="39.6" x14ac:dyDescent="0.25">
      <c r="C107" s="14" t="s">
        <v>150</v>
      </c>
      <c r="D107" s="16" t="s">
        <v>149</v>
      </c>
      <c r="E107" s="41" t="s">
        <v>284</v>
      </c>
      <c r="F107" s="6"/>
      <c r="G107" s="24">
        <v>23870</v>
      </c>
      <c r="H107" s="24">
        <v>10152.45782</v>
      </c>
      <c r="I107" s="24">
        <v>21902</v>
      </c>
      <c r="J107" s="24">
        <v>21905</v>
      </c>
      <c r="K107" s="24">
        <v>21910</v>
      </c>
      <c r="L107" s="24">
        <v>21915</v>
      </c>
    </row>
    <row r="108" spans="3:12" ht="79.2" x14ac:dyDescent="0.25">
      <c r="C108" s="17" t="s">
        <v>152</v>
      </c>
      <c r="D108" s="18" t="s">
        <v>151</v>
      </c>
      <c r="E108" s="6"/>
      <c r="F108" s="6"/>
      <c r="G108" s="24">
        <f>G109</f>
        <v>0</v>
      </c>
      <c r="H108" s="24">
        <f t="shared" ref="H108:L108" si="40">H109</f>
        <v>75</v>
      </c>
      <c r="I108" s="24">
        <f t="shared" si="40"/>
        <v>100</v>
      </c>
      <c r="J108" s="24">
        <f t="shared" si="40"/>
        <v>100</v>
      </c>
      <c r="K108" s="24">
        <f t="shared" si="40"/>
        <v>100</v>
      </c>
      <c r="L108" s="24">
        <f t="shared" si="40"/>
        <v>100</v>
      </c>
    </row>
    <row r="109" spans="3:12" ht="92.4" x14ac:dyDescent="0.25">
      <c r="C109" s="14" t="s">
        <v>320</v>
      </c>
      <c r="D109" s="16" t="s">
        <v>153</v>
      </c>
      <c r="E109" s="41" t="s">
        <v>292</v>
      </c>
      <c r="F109" s="6"/>
      <c r="G109" s="24">
        <v>0</v>
      </c>
      <c r="H109" s="24">
        <v>75</v>
      </c>
      <c r="I109" s="24">
        <v>100</v>
      </c>
      <c r="J109" s="24">
        <v>100</v>
      </c>
      <c r="K109" s="24">
        <v>100</v>
      </c>
      <c r="L109" s="24">
        <v>100</v>
      </c>
    </row>
    <row r="110" spans="3:12" ht="26.4" x14ac:dyDescent="0.25">
      <c r="C110" s="14" t="s">
        <v>155</v>
      </c>
      <c r="D110" s="16" t="s">
        <v>154</v>
      </c>
      <c r="E110" s="6"/>
      <c r="F110" s="6"/>
      <c r="G110" s="24">
        <f>G111</f>
        <v>6000</v>
      </c>
      <c r="H110" s="24">
        <f t="shared" ref="H110:L110" si="41">H111</f>
        <v>1427.18272</v>
      </c>
      <c r="I110" s="24">
        <f t="shared" si="41"/>
        <v>1700</v>
      </c>
      <c r="J110" s="24">
        <f t="shared" si="41"/>
        <v>300</v>
      </c>
      <c r="K110" s="24">
        <f t="shared" si="41"/>
        <v>300</v>
      </c>
      <c r="L110" s="24">
        <f t="shared" si="41"/>
        <v>300</v>
      </c>
    </row>
    <row r="111" spans="3:12" ht="39.6" x14ac:dyDescent="0.25">
      <c r="C111" s="14" t="s">
        <v>321</v>
      </c>
      <c r="D111" s="16" t="s">
        <v>156</v>
      </c>
      <c r="E111" s="41" t="s">
        <v>292</v>
      </c>
      <c r="F111" s="6"/>
      <c r="G111" s="24">
        <v>6000</v>
      </c>
      <c r="H111" s="24">
        <v>1427.18272</v>
      </c>
      <c r="I111" s="24">
        <v>1700</v>
      </c>
      <c r="J111" s="24">
        <v>300</v>
      </c>
      <c r="K111" s="24">
        <v>300</v>
      </c>
      <c r="L111" s="24">
        <v>300</v>
      </c>
    </row>
    <row r="112" spans="3:12" ht="26.4" x14ac:dyDescent="0.25">
      <c r="C112" s="14" t="s">
        <v>158</v>
      </c>
      <c r="D112" s="16" t="s">
        <v>157</v>
      </c>
      <c r="E112" s="6"/>
      <c r="F112" s="6"/>
      <c r="G112" s="24">
        <f>G113</f>
        <v>310000</v>
      </c>
      <c r="H112" s="24">
        <f t="shared" ref="H112:L112" si="42">H113</f>
        <v>213467.43187</v>
      </c>
      <c r="I112" s="24">
        <f t="shared" si="42"/>
        <v>480000</v>
      </c>
      <c r="J112" s="24">
        <f t="shared" si="42"/>
        <v>519500</v>
      </c>
      <c r="K112" s="24">
        <f t="shared" si="42"/>
        <v>551000</v>
      </c>
      <c r="L112" s="24">
        <f t="shared" si="42"/>
        <v>586500</v>
      </c>
    </row>
    <row r="113" spans="3:15" ht="39.6" x14ac:dyDescent="0.25">
      <c r="C113" s="17" t="s">
        <v>160</v>
      </c>
      <c r="D113" s="18" t="s">
        <v>159</v>
      </c>
      <c r="E113" s="6"/>
      <c r="F113" s="6"/>
      <c r="G113" s="24">
        <f>G114+G115+G116</f>
        <v>310000</v>
      </c>
      <c r="H113" s="24">
        <f t="shared" ref="H113:L113" si="43">H114+H115+H116</f>
        <v>213467.43187</v>
      </c>
      <c r="I113" s="24">
        <f t="shared" si="43"/>
        <v>480000</v>
      </c>
      <c r="J113" s="24">
        <f t="shared" si="43"/>
        <v>519500</v>
      </c>
      <c r="K113" s="24">
        <f t="shared" si="43"/>
        <v>551000</v>
      </c>
      <c r="L113" s="24">
        <f t="shared" si="43"/>
        <v>586500</v>
      </c>
    </row>
    <row r="114" spans="3:15" ht="66" x14ac:dyDescent="0.25">
      <c r="C114" s="14" t="s">
        <v>322</v>
      </c>
      <c r="D114" s="16" t="s">
        <v>161</v>
      </c>
      <c r="E114" s="41" t="s">
        <v>292</v>
      </c>
      <c r="F114" s="6"/>
      <c r="G114" s="24">
        <v>120000</v>
      </c>
      <c r="H114" s="24">
        <v>52670.570939999998</v>
      </c>
      <c r="I114" s="24">
        <v>150000</v>
      </c>
      <c r="J114" s="24">
        <v>170000</v>
      </c>
      <c r="K114" s="24">
        <v>180000</v>
      </c>
      <c r="L114" s="24">
        <v>200000</v>
      </c>
    </row>
    <row r="115" spans="3:15" ht="52.8" x14ac:dyDescent="0.25">
      <c r="C115" s="14" t="s">
        <v>323</v>
      </c>
      <c r="D115" s="16" t="s">
        <v>162</v>
      </c>
      <c r="E115" s="41" t="s">
        <v>292</v>
      </c>
      <c r="F115" s="6"/>
      <c r="G115" s="24">
        <v>180000</v>
      </c>
      <c r="H115" s="24">
        <v>155067.92702</v>
      </c>
      <c r="I115" s="24">
        <v>315000</v>
      </c>
      <c r="J115" s="24">
        <v>334000</v>
      </c>
      <c r="K115" s="24">
        <v>355000</v>
      </c>
      <c r="L115" s="24">
        <v>370000</v>
      </c>
    </row>
    <row r="116" spans="3:15" ht="66" x14ac:dyDescent="0.25">
      <c r="C116" s="14" t="s">
        <v>324</v>
      </c>
      <c r="D116" s="16" t="s">
        <v>163</v>
      </c>
      <c r="E116" s="41" t="s">
        <v>292</v>
      </c>
      <c r="F116" s="6"/>
      <c r="G116" s="24">
        <v>10000</v>
      </c>
      <c r="H116" s="24">
        <v>5728.9339099999997</v>
      </c>
      <c r="I116" s="24">
        <v>15000</v>
      </c>
      <c r="J116" s="24">
        <v>15500</v>
      </c>
      <c r="K116" s="24">
        <v>16000</v>
      </c>
      <c r="L116" s="24">
        <v>16500</v>
      </c>
    </row>
    <row r="117" spans="3:15" ht="39.6" x14ac:dyDescent="0.25">
      <c r="C117" s="12" t="s">
        <v>165</v>
      </c>
      <c r="D117" s="13" t="s">
        <v>164</v>
      </c>
      <c r="E117" s="26"/>
      <c r="F117" s="26"/>
      <c r="G117" s="25">
        <f>G118+G125</f>
        <v>122253</v>
      </c>
      <c r="H117" s="25">
        <f t="shared" ref="H117:L117" si="44">H118+H125</f>
        <v>51974.082560000003</v>
      </c>
      <c r="I117" s="25">
        <f t="shared" si="44"/>
        <v>114870.1</v>
      </c>
      <c r="J117" s="25">
        <f t="shared" si="44"/>
        <v>93685.9</v>
      </c>
      <c r="K117" s="25">
        <f t="shared" si="44"/>
        <v>93844</v>
      </c>
      <c r="L117" s="25">
        <f t="shared" si="44"/>
        <v>93901.099999999991</v>
      </c>
    </row>
    <row r="118" spans="3:15" ht="26.4" x14ac:dyDescent="0.25">
      <c r="C118" s="14" t="s">
        <v>167</v>
      </c>
      <c r="D118" s="16" t="s">
        <v>166</v>
      </c>
      <c r="E118" s="6"/>
      <c r="F118" s="6"/>
      <c r="G118" s="24">
        <f>G119+G120+G121+G123</f>
        <v>96488</v>
      </c>
      <c r="H118" s="24">
        <f t="shared" ref="H118:L118" si="45">H119+H120+H121+H123</f>
        <v>32235.612860000001</v>
      </c>
      <c r="I118" s="24">
        <f>I119+I120+I121+I123</f>
        <v>74029.8</v>
      </c>
      <c r="J118" s="24">
        <f t="shared" si="45"/>
        <v>71526.7</v>
      </c>
      <c r="K118" s="24">
        <f t="shared" si="45"/>
        <v>71600.2</v>
      </c>
      <c r="L118" s="24">
        <f t="shared" si="45"/>
        <v>71663.199999999997</v>
      </c>
      <c r="N118" s="36"/>
    </row>
    <row r="119" spans="3:15" ht="79.2" x14ac:dyDescent="0.25">
      <c r="C119" s="17" t="s">
        <v>327</v>
      </c>
      <c r="D119" s="18" t="s">
        <v>325</v>
      </c>
      <c r="E119" s="50" t="s">
        <v>284</v>
      </c>
      <c r="F119" s="28"/>
      <c r="G119" s="29">
        <v>0</v>
      </c>
      <c r="H119" s="29">
        <v>0.1</v>
      </c>
      <c r="I119" s="29">
        <v>0</v>
      </c>
      <c r="J119" s="29">
        <v>0</v>
      </c>
      <c r="K119" s="29">
        <v>0</v>
      </c>
      <c r="L119" s="29">
        <v>0</v>
      </c>
    </row>
    <row r="120" spans="3:15" ht="39.6" x14ac:dyDescent="0.25">
      <c r="C120" s="17" t="s">
        <v>328</v>
      </c>
      <c r="D120" s="18" t="s">
        <v>326</v>
      </c>
      <c r="E120" s="43" t="s">
        <v>290</v>
      </c>
      <c r="F120" s="28"/>
      <c r="G120" s="29">
        <v>50</v>
      </c>
      <c r="H120" s="29">
        <v>50.674999999999997</v>
      </c>
      <c r="I120" s="29">
        <v>0</v>
      </c>
      <c r="J120" s="29">
        <v>0</v>
      </c>
      <c r="K120" s="29">
        <v>0</v>
      </c>
      <c r="L120" s="29">
        <v>0</v>
      </c>
    </row>
    <row r="121" spans="3:15" ht="39.6" x14ac:dyDescent="0.25">
      <c r="C121" s="17" t="s">
        <v>331</v>
      </c>
      <c r="D121" s="18" t="s">
        <v>329</v>
      </c>
      <c r="E121" s="43"/>
      <c r="F121" s="28"/>
      <c r="G121" s="29">
        <f>G122</f>
        <v>500</v>
      </c>
      <c r="H121" s="29">
        <f t="shared" ref="H121:L121" si="46">H122</f>
        <v>717.6</v>
      </c>
      <c r="I121" s="29">
        <f t="shared" si="46"/>
        <v>1200</v>
      </c>
      <c r="J121" s="29">
        <f t="shared" si="46"/>
        <v>1200</v>
      </c>
      <c r="K121" s="29">
        <f t="shared" si="46"/>
        <v>1200</v>
      </c>
      <c r="L121" s="29">
        <f t="shared" si="46"/>
        <v>1200</v>
      </c>
    </row>
    <row r="122" spans="3:15" ht="132" x14ac:dyDescent="0.25">
      <c r="C122" s="14" t="s">
        <v>332</v>
      </c>
      <c r="D122" s="16" t="s">
        <v>330</v>
      </c>
      <c r="E122" s="41" t="s">
        <v>292</v>
      </c>
      <c r="F122" s="6"/>
      <c r="G122" s="24">
        <v>500</v>
      </c>
      <c r="H122" s="24">
        <v>717.6</v>
      </c>
      <c r="I122" s="24">
        <v>1200</v>
      </c>
      <c r="J122" s="24">
        <v>1200</v>
      </c>
      <c r="K122" s="24">
        <v>1200</v>
      </c>
      <c r="L122" s="24">
        <v>1200</v>
      </c>
    </row>
    <row r="123" spans="3:15" ht="26.4" x14ac:dyDescent="0.25">
      <c r="C123" s="17" t="s">
        <v>169</v>
      </c>
      <c r="D123" s="18" t="s">
        <v>168</v>
      </c>
      <c r="E123" s="5"/>
      <c r="F123" s="6"/>
      <c r="G123" s="24">
        <f>G124</f>
        <v>95938</v>
      </c>
      <c r="H123" s="24">
        <f t="shared" ref="H123:L123" si="47">H124</f>
        <v>31467.237860000001</v>
      </c>
      <c r="I123" s="24">
        <v>72829.8</v>
      </c>
      <c r="J123" s="24">
        <f t="shared" si="47"/>
        <v>70326.7</v>
      </c>
      <c r="K123" s="24">
        <f t="shared" si="47"/>
        <v>70400.2</v>
      </c>
      <c r="L123" s="24">
        <f t="shared" si="47"/>
        <v>70463.199999999997</v>
      </c>
      <c r="O123" s="36"/>
    </row>
    <row r="124" spans="3:15" ht="171.6" x14ac:dyDescent="0.25">
      <c r="C124" s="14" t="s">
        <v>171</v>
      </c>
      <c r="D124" s="16" t="s">
        <v>170</v>
      </c>
      <c r="E124" s="41" t="s">
        <v>333</v>
      </c>
      <c r="F124" s="6"/>
      <c r="G124" s="24">
        <v>95938</v>
      </c>
      <c r="H124" s="24">
        <v>31467.237860000001</v>
      </c>
      <c r="I124" s="24">
        <v>69636.200000000012</v>
      </c>
      <c r="J124" s="24">
        <v>70326.7</v>
      </c>
      <c r="K124" s="24">
        <v>70400.2</v>
      </c>
      <c r="L124" s="24">
        <v>70463.199999999997</v>
      </c>
    </row>
    <row r="125" spans="3:15" ht="26.4" x14ac:dyDescent="0.25">
      <c r="C125" s="14" t="s">
        <v>173</v>
      </c>
      <c r="D125" s="16" t="s">
        <v>172</v>
      </c>
      <c r="E125" s="6"/>
      <c r="F125" s="6"/>
      <c r="G125" s="24">
        <f>G126+G128</f>
        <v>25765</v>
      </c>
      <c r="H125" s="24">
        <f t="shared" ref="H125:L125" si="48">H126+H128</f>
        <v>19738.469700000001</v>
      </c>
      <c r="I125" s="24">
        <f>I126+I128</f>
        <v>40840.300000000003</v>
      </c>
      <c r="J125" s="24">
        <f t="shared" si="48"/>
        <v>22159.200000000001</v>
      </c>
      <c r="K125" s="24">
        <f t="shared" si="48"/>
        <v>22243.8</v>
      </c>
      <c r="L125" s="24">
        <f t="shared" si="48"/>
        <v>22237.899999999998</v>
      </c>
    </row>
    <row r="126" spans="3:15" ht="39.6" x14ac:dyDescent="0.25">
      <c r="C126" s="17" t="s">
        <v>375</v>
      </c>
      <c r="D126" s="18" t="s">
        <v>334</v>
      </c>
      <c r="E126" s="28"/>
      <c r="F126" s="28"/>
      <c r="G126" s="29">
        <f>G127</f>
        <v>0</v>
      </c>
      <c r="H126" s="29">
        <f t="shared" ref="H126:L126" si="49">H127</f>
        <v>577.58230000000003</v>
      </c>
      <c r="I126" s="29">
        <f t="shared" si="49"/>
        <v>1290.5</v>
      </c>
      <c r="J126" s="29">
        <f t="shared" si="49"/>
        <v>1356.8</v>
      </c>
      <c r="K126" s="29">
        <f t="shared" si="49"/>
        <v>1356.6</v>
      </c>
      <c r="L126" s="29">
        <f t="shared" si="49"/>
        <v>1345.8</v>
      </c>
      <c r="O126" s="36"/>
    </row>
    <row r="127" spans="3:15" ht="52.8" x14ac:dyDescent="0.25">
      <c r="C127" s="14" t="s">
        <v>376</v>
      </c>
      <c r="D127" s="16" t="s">
        <v>335</v>
      </c>
      <c r="E127" s="20" t="s">
        <v>336</v>
      </c>
      <c r="F127" s="6"/>
      <c r="G127" s="24">
        <v>0</v>
      </c>
      <c r="H127" s="24">
        <v>577.58230000000003</v>
      </c>
      <c r="I127" s="24">
        <v>1290.5</v>
      </c>
      <c r="J127" s="24">
        <v>1356.8</v>
      </c>
      <c r="K127" s="24">
        <v>1356.6</v>
      </c>
      <c r="L127" s="24">
        <v>1345.8</v>
      </c>
    </row>
    <row r="128" spans="3:15" ht="26.4" x14ac:dyDescent="0.25">
      <c r="C128" s="17" t="s">
        <v>175</v>
      </c>
      <c r="D128" s="18" t="s">
        <v>174</v>
      </c>
      <c r="E128" s="6"/>
      <c r="F128" s="6"/>
      <c r="G128" s="24">
        <f t="shared" ref="G128:H128" si="50">G129</f>
        <v>25765</v>
      </c>
      <c r="H128" s="24">
        <f t="shared" si="50"/>
        <v>19160.8874</v>
      </c>
      <c r="I128" s="24">
        <v>39549.800000000003</v>
      </c>
      <c r="J128" s="24">
        <f t="shared" ref="J128:L128" si="51">J129</f>
        <v>20802.400000000001</v>
      </c>
      <c r="K128" s="24">
        <f t="shared" si="51"/>
        <v>20887.2</v>
      </c>
      <c r="L128" s="24">
        <f t="shared" si="51"/>
        <v>20892.099999999999</v>
      </c>
    </row>
    <row r="129" spans="3:13" ht="409.6" x14ac:dyDescent="0.25">
      <c r="C129" s="14" t="s">
        <v>177</v>
      </c>
      <c r="D129" s="16" t="s">
        <v>176</v>
      </c>
      <c r="E129" s="5" t="s">
        <v>337</v>
      </c>
      <c r="F129" s="6"/>
      <c r="G129" s="57">
        <v>25765</v>
      </c>
      <c r="H129" s="57">
        <v>19160.8874</v>
      </c>
      <c r="I129" s="57">
        <f>28115.3+12725</f>
        <v>40840.300000000003</v>
      </c>
      <c r="J129" s="57">
        <v>20802.400000000001</v>
      </c>
      <c r="K129" s="57">
        <v>20887.2</v>
      </c>
      <c r="L129" s="57">
        <v>20892.099999999999</v>
      </c>
    </row>
    <row r="130" spans="3:13" ht="26.4" x14ac:dyDescent="0.25">
      <c r="C130" s="12" t="s">
        <v>179</v>
      </c>
      <c r="D130" s="13" t="s">
        <v>178</v>
      </c>
      <c r="E130" s="6"/>
      <c r="F130" s="6"/>
      <c r="G130" s="24">
        <f>G131+G136</f>
        <v>8700</v>
      </c>
      <c r="H130" s="24">
        <f t="shared" ref="H130:L130" si="52">H131+H136</f>
        <v>2150.3634199999997</v>
      </c>
      <c r="I130" s="24">
        <f t="shared" si="52"/>
        <v>16765.400000000001</v>
      </c>
      <c r="J130" s="24">
        <f t="shared" si="52"/>
        <v>29840.400000000001</v>
      </c>
      <c r="K130" s="24">
        <f t="shared" si="52"/>
        <v>4386.6000000000004</v>
      </c>
      <c r="L130" s="24">
        <f t="shared" si="52"/>
        <v>113.3</v>
      </c>
    </row>
    <row r="131" spans="3:13" ht="105.6" x14ac:dyDescent="0.25">
      <c r="C131" s="14" t="s">
        <v>181</v>
      </c>
      <c r="D131" s="15" t="s">
        <v>180</v>
      </c>
      <c r="E131" s="6"/>
      <c r="F131" s="6"/>
      <c r="G131" s="24">
        <f t="shared" ref="G131:L131" si="53">G132+G133</f>
        <v>8200</v>
      </c>
      <c r="H131" s="24">
        <f t="shared" si="53"/>
        <v>1926.8981099999999</v>
      </c>
      <c r="I131" s="24">
        <f t="shared" si="53"/>
        <v>16541.900000000001</v>
      </c>
      <c r="J131" s="24">
        <f t="shared" si="53"/>
        <v>14296.4</v>
      </c>
      <c r="K131" s="24">
        <f t="shared" si="53"/>
        <v>4386.6000000000004</v>
      </c>
      <c r="L131" s="24">
        <f t="shared" si="53"/>
        <v>113.3</v>
      </c>
    </row>
    <row r="132" spans="3:13" ht="145.19999999999999" x14ac:dyDescent="0.25">
      <c r="C132" s="14" t="s">
        <v>339</v>
      </c>
      <c r="D132" s="15" t="s">
        <v>338</v>
      </c>
      <c r="E132" s="6"/>
      <c r="F132" s="6"/>
      <c r="G132" s="24">
        <f>G135</f>
        <v>8100</v>
      </c>
      <c r="H132" s="24">
        <f t="shared" ref="H132:L132" si="54">H135</f>
        <v>1858.8435099999999</v>
      </c>
      <c r="I132" s="24">
        <f t="shared" si="54"/>
        <v>16400</v>
      </c>
      <c r="J132" s="24">
        <f t="shared" si="54"/>
        <v>14183.1</v>
      </c>
      <c r="K132" s="24">
        <f t="shared" si="54"/>
        <v>4273.3</v>
      </c>
      <c r="L132" s="24">
        <f t="shared" si="54"/>
        <v>0</v>
      </c>
    </row>
    <row r="133" spans="3:13" ht="145.19999999999999" x14ac:dyDescent="0.25">
      <c r="C133" s="17" t="s">
        <v>377</v>
      </c>
      <c r="D133" s="15" t="s">
        <v>182</v>
      </c>
      <c r="E133" s="6"/>
      <c r="F133" s="6"/>
      <c r="G133" s="24">
        <f>G134</f>
        <v>100</v>
      </c>
      <c r="H133" s="24">
        <f t="shared" ref="H133:L133" si="55">H134</f>
        <v>68.054599999999994</v>
      </c>
      <c r="I133" s="24">
        <f t="shared" si="55"/>
        <v>141.9</v>
      </c>
      <c r="J133" s="24">
        <f t="shared" si="55"/>
        <v>113.3</v>
      </c>
      <c r="K133" s="24">
        <f t="shared" si="55"/>
        <v>113.3</v>
      </c>
      <c r="L133" s="24">
        <f t="shared" si="55"/>
        <v>113.3</v>
      </c>
    </row>
    <row r="134" spans="3:13" ht="132" x14ac:dyDescent="0.25">
      <c r="C134" s="17" t="s">
        <v>378</v>
      </c>
      <c r="D134" s="15" t="s">
        <v>341</v>
      </c>
      <c r="E134" s="6"/>
      <c r="F134" s="6"/>
      <c r="G134" s="24">
        <v>100</v>
      </c>
      <c r="H134" s="24">
        <v>68.054599999999994</v>
      </c>
      <c r="I134" s="24">
        <v>141.9</v>
      </c>
      <c r="J134" s="24">
        <v>113.3</v>
      </c>
      <c r="K134" s="24">
        <v>113.3</v>
      </c>
      <c r="L134" s="24">
        <v>113.3</v>
      </c>
    </row>
    <row r="135" spans="3:13" ht="145.19999999999999" x14ac:dyDescent="0.25">
      <c r="C135" s="14" t="s">
        <v>340</v>
      </c>
      <c r="D135" s="15" t="s">
        <v>183</v>
      </c>
      <c r="E135" s="6"/>
      <c r="F135" s="6"/>
      <c r="G135" s="24">
        <v>8100</v>
      </c>
      <c r="H135" s="24">
        <v>1858.8435099999999</v>
      </c>
      <c r="I135" s="24">
        <v>16400</v>
      </c>
      <c r="J135" s="24">
        <v>14183.1</v>
      </c>
      <c r="K135" s="24">
        <v>4273.3</v>
      </c>
      <c r="L135" s="24">
        <v>0</v>
      </c>
    </row>
    <row r="136" spans="3:13" ht="39.6" x14ac:dyDescent="0.25">
      <c r="C136" s="14" t="s">
        <v>185</v>
      </c>
      <c r="D136" s="16" t="s">
        <v>184</v>
      </c>
      <c r="E136" s="6"/>
      <c r="F136" s="6"/>
      <c r="G136" s="24">
        <f>G137</f>
        <v>500</v>
      </c>
      <c r="H136" s="24">
        <f t="shared" ref="H136:L136" si="56">H137</f>
        <v>223.46530999999999</v>
      </c>
      <c r="I136" s="24">
        <f t="shared" si="56"/>
        <v>223.5</v>
      </c>
      <c r="J136" s="24">
        <f t="shared" si="56"/>
        <v>15544</v>
      </c>
      <c r="K136" s="24">
        <f t="shared" si="56"/>
        <v>0</v>
      </c>
      <c r="L136" s="24">
        <f t="shared" si="56"/>
        <v>0</v>
      </c>
    </row>
    <row r="137" spans="3:13" ht="79.2" x14ac:dyDescent="0.25">
      <c r="C137" s="17" t="s">
        <v>187</v>
      </c>
      <c r="D137" s="18" t="s">
        <v>186</v>
      </c>
      <c r="E137" s="6"/>
      <c r="F137" s="6"/>
      <c r="G137" s="24">
        <f>G138</f>
        <v>500</v>
      </c>
      <c r="H137" s="24">
        <f>H138</f>
        <v>223.46530999999999</v>
      </c>
      <c r="I137" s="24">
        <f t="shared" ref="I137:L137" si="57">I138</f>
        <v>223.5</v>
      </c>
      <c r="J137" s="24">
        <f t="shared" si="57"/>
        <v>15544</v>
      </c>
      <c r="K137" s="24">
        <f t="shared" si="57"/>
        <v>0</v>
      </c>
      <c r="L137" s="24">
        <f t="shared" si="57"/>
        <v>0</v>
      </c>
    </row>
    <row r="138" spans="3:13" ht="79.2" x14ac:dyDescent="0.25">
      <c r="C138" s="14" t="s">
        <v>189</v>
      </c>
      <c r="D138" s="16" t="s">
        <v>188</v>
      </c>
      <c r="E138" s="6"/>
      <c r="F138" s="6"/>
      <c r="G138" s="24">
        <v>500</v>
      </c>
      <c r="H138" s="24">
        <v>223.46530999999999</v>
      </c>
      <c r="I138" s="24">
        <v>223.5</v>
      </c>
      <c r="J138" s="24">
        <v>15544</v>
      </c>
      <c r="K138" s="24">
        <v>0</v>
      </c>
      <c r="L138" s="24">
        <v>0</v>
      </c>
    </row>
    <row r="139" spans="3:13" ht="26.4" x14ac:dyDescent="0.25">
      <c r="C139" s="12" t="s">
        <v>191</v>
      </c>
      <c r="D139" s="13" t="s">
        <v>190</v>
      </c>
      <c r="E139" s="26"/>
      <c r="F139" s="26"/>
      <c r="G139" s="25">
        <f>G140+G142+G144+G146+G148+G152+G157+G158+G159+G163+G165+G167+G169</f>
        <v>502720.60000000003</v>
      </c>
      <c r="H139" s="25">
        <f t="shared" ref="H139:L139" si="58">H140+H142+H144+H146+H148+H152+H157+H158+H159+H163+H165+H167+H169</f>
        <v>253523.77454000001</v>
      </c>
      <c r="I139" s="25">
        <f t="shared" si="58"/>
        <v>472983.99803184002</v>
      </c>
      <c r="J139" s="25">
        <f t="shared" si="58"/>
        <v>502323.15232339228</v>
      </c>
      <c r="K139" s="25">
        <f t="shared" si="58"/>
        <v>618068.31132508034</v>
      </c>
      <c r="L139" s="25">
        <f t="shared" si="58"/>
        <v>647913.13500230969</v>
      </c>
    </row>
    <row r="140" spans="3:13" ht="118.8" x14ac:dyDescent="0.25">
      <c r="C140" s="17" t="s">
        <v>193</v>
      </c>
      <c r="D140" s="19" t="s">
        <v>192</v>
      </c>
      <c r="E140" s="6"/>
      <c r="F140" s="6"/>
      <c r="G140" s="24">
        <f>G141</f>
        <v>371.5</v>
      </c>
      <c r="H140" s="24">
        <f t="shared" ref="H140:L140" si="59">H141</f>
        <v>61.624220000000001</v>
      </c>
      <c r="I140" s="24">
        <f t="shared" si="59"/>
        <v>161</v>
      </c>
      <c r="J140" s="24">
        <f t="shared" si="59"/>
        <v>168.8</v>
      </c>
      <c r="K140" s="24">
        <f t="shared" si="59"/>
        <v>176.4</v>
      </c>
      <c r="L140" s="24">
        <f t="shared" si="59"/>
        <v>183.9</v>
      </c>
    </row>
    <row r="141" spans="3:13" ht="105.6" x14ac:dyDescent="0.25">
      <c r="C141" s="14" t="s">
        <v>343</v>
      </c>
      <c r="D141" s="15" t="s">
        <v>194</v>
      </c>
      <c r="E141" s="41" t="s">
        <v>342</v>
      </c>
      <c r="F141" s="6"/>
      <c r="G141" s="24">
        <v>371.5</v>
      </c>
      <c r="H141" s="24">
        <v>61.624220000000001</v>
      </c>
      <c r="I141" s="24">
        <v>161</v>
      </c>
      <c r="J141" s="24">
        <v>168.8</v>
      </c>
      <c r="K141" s="24">
        <v>176.4</v>
      </c>
      <c r="L141" s="24">
        <v>183.9</v>
      </c>
    </row>
    <row r="142" spans="3:13" ht="39.6" x14ac:dyDescent="0.25">
      <c r="C142" s="17" t="s">
        <v>196</v>
      </c>
      <c r="D142" s="18" t="s">
        <v>195</v>
      </c>
      <c r="E142" s="6"/>
      <c r="F142" s="6"/>
      <c r="G142" s="24">
        <f>G143</f>
        <v>7.9</v>
      </c>
      <c r="H142" s="24">
        <f t="shared" ref="H142:L142" si="60">H143</f>
        <v>0</v>
      </c>
      <c r="I142" s="24">
        <f t="shared" si="60"/>
        <v>0</v>
      </c>
      <c r="J142" s="24">
        <f t="shared" si="60"/>
        <v>0</v>
      </c>
      <c r="K142" s="24">
        <f t="shared" si="60"/>
        <v>0</v>
      </c>
      <c r="L142" s="24">
        <f t="shared" si="60"/>
        <v>0</v>
      </c>
    </row>
    <row r="143" spans="3:13" ht="66" x14ac:dyDescent="0.25">
      <c r="C143" s="14" t="s">
        <v>344</v>
      </c>
      <c r="D143" s="16" t="s">
        <v>197</v>
      </c>
      <c r="E143" s="6"/>
      <c r="F143" s="6"/>
      <c r="G143" s="24">
        <v>7.9</v>
      </c>
      <c r="H143" s="24">
        <v>0</v>
      </c>
      <c r="I143" s="24">
        <v>0</v>
      </c>
      <c r="J143" s="24">
        <v>0</v>
      </c>
      <c r="K143" s="24">
        <v>0</v>
      </c>
      <c r="L143" s="24">
        <v>0</v>
      </c>
      <c r="M143" s="66"/>
    </row>
    <row r="144" spans="3:13" ht="52.8" x14ac:dyDescent="0.25">
      <c r="C144" s="17" t="s">
        <v>199</v>
      </c>
      <c r="D144" s="18" t="s">
        <v>198</v>
      </c>
      <c r="E144" s="6"/>
      <c r="F144" s="6"/>
      <c r="G144" s="24">
        <f>G145</f>
        <v>31.5</v>
      </c>
      <c r="H144" s="24">
        <f t="shared" ref="H144:L144" si="61">H145</f>
        <v>0</v>
      </c>
      <c r="I144" s="24">
        <f t="shared" si="61"/>
        <v>0</v>
      </c>
      <c r="J144" s="24">
        <f t="shared" si="61"/>
        <v>0</v>
      </c>
      <c r="K144" s="24">
        <f t="shared" si="61"/>
        <v>0</v>
      </c>
      <c r="L144" s="24">
        <f t="shared" si="61"/>
        <v>0</v>
      </c>
    </row>
    <row r="145" spans="3:18" ht="52.8" x14ac:dyDescent="0.25">
      <c r="C145" s="14" t="s">
        <v>345</v>
      </c>
      <c r="D145" s="16" t="s">
        <v>200</v>
      </c>
      <c r="E145" s="6"/>
      <c r="F145" s="6"/>
      <c r="G145" s="24">
        <v>31.5</v>
      </c>
      <c r="H145" s="24">
        <v>0</v>
      </c>
      <c r="I145" s="24">
        <v>0</v>
      </c>
      <c r="J145" s="24">
        <v>0</v>
      </c>
      <c r="K145" s="24">
        <v>0</v>
      </c>
      <c r="L145" s="24">
        <v>0</v>
      </c>
    </row>
    <row r="146" spans="3:18" ht="52.8" x14ac:dyDescent="0.25">
      <c r="C146" s="17" t="s">
        <v>366</v>
      </c>
      <c r="D146" s="18" t="s">
        <v>346</v>
      </c>
      <c r="E146" s="6"/>
      <c r="F146" s="6"/>
      <c r="G146" s="24">
        <f>G147</f>
        <v>0</v>
      </c>
      <c r="H146" s="24">
        <f t="shared" ref="H146:L146" si="62">H147</f>
        <v>20</v>
      </c>
      <c r="I146" s="24">
        <f t="shared" si="62"/>
        <v>20</v>
      </c>
      <c r="J146" s="24">
        <f t="shared" si="62"/>
        <v>0</v>
      </c>
      <c r="K146" s="24">
        <f t="shared" si="62"/>
        <v>0</v>
      </c>
      <c r="L146" s="24">
        <f t="shared" si="62"/>
        <v>0</v>
      </c>
    </row>
    <row r="147" spans="3:18" ht="79.2" x14ac:dyDescent="0.25">
      <c r="C147" s="14" t="s">
        <v>367</v>
      </c>
      <c r="D147" s="16" t="s">
        <v>347</v>
      </c>
      <c r="E147" s="6"/>
      <c r="F147" s="6"/>
      <c r="G147" s="24">
        <v>0</v>
      </c>
      <c r="H147" s="24">
        <v>20</v>
      </c>
      <c r="I147" s="24">
        <v>20</v>
      </c>
      <c r="J147" s="24">
        <v>0</v>
      </c>
      <c r="K147" s="24">
        <v>0</v>
      </c>
      <c r="L147" s="24">
        <v>0</v>
      </c>
    </row>
    <row r="148" spans="3:18" ht="46.5" customHeight="1" x14ac:dyDescent="0.25">
      <c r="C148" s="17" t="s">
        <v>368</v>
      </c>
      <c r="D148" s="18" t="s">
        <v>348</v>
      </c>
      <c r="E148" s="28"/>
      <c r="F148" s="28"/>
      <c r="G148" s="29">
        <f>G149</f>
        <v>80.5</v>
      </c>
      <c r="H148" s="29">
        <f>H149</f>
        <v>13.388689999999999</v>
      </c>
      <c r="I148" s="29">
        <f t="shared" ref="I148:L148" si="63">I149</f>
        <v>24.6</v>
      </c>
      <c r="J148" s="29">
        <f t="shared" si="63"/>
        <v>25.8</v>
      </c>
      <c r="K148" s="29">
        <f t="shared" si="63"/>
        <v>26.9</v>
      </c>
      <c r="L148" s="29">
        <f t="shared" si="63"/>
        <v>28.1</v>
      </c>
    </row>
    <row r="149" spans="3:18" ht="66" x14ac:dyDescent="0.25">
      <c r="C149" s="14" t="s">
        <v>369</v>
      </c>
      <c r="D149" s="16" t="s">
        <v>349</v>
      </c>
      <c r="E149" s="6"/>
      <c r="F149" s="6"/>
      <c r="G149" s="24">
        <f>G150</f>
        <v>80.5</v>
      </c>
      <c r="H149" s="24">
        <f>H150+H151</f>
        <v>13.388689999999999</v>
      </c>
      <c r="I149" s="24">
        <f t="shared" ref="I149:L149" si="64">I150+I151</f>
        <v>24.6</v>
      </c>
      <c r="J149" s="24">
        <f t="shared" si="64"/>
        <v>25.8</v>
      </c>
      <c r="K149" s="24">
        <f t="shared" si="64"/>
        <v>26.9</v>
      </c>
      <c r="L149" s="24">
        <f t="shared" si="64"/>
        <v>28.1</v>
      </c>
    </row>
    <row r="150" spans="3:18" ht="92.4" x14ac:dyDescent="0.25">
      <c r="C150" s="14" t="s">
        <v>372</v>
      </c>
      <c r="D150" s="16" t="s">
        <v>350</v>
      </c>
      <c r="E150" s="53" t="s">
        <v>305</v>
      </c>
      <c r="F150" s="6"/>
      <c r="G150" s="24">
        <v>80.5</v>
      </c>
      <c r="H150" s="24">
        <v>13.273529999999999</v>
      </c>
      <c r="I150" s="24">
        <v>24.6</v>
      </c>
      <c r="J150" s="24">
        <v>25.8</v>
      </c>
      <c r="K150" s="24">
        <v>26.9</v>
      </c>
      <c r="L150" s="24">
        <v>28.1</v>
      </c>
    </row>
    <row r="151" spans="3:18" ht="66" x14ac:dyDescent="0.25">
      <c r="C151" s="14" t="s">
        <v>371</v>
      </c>
      <c r="D151" s="16" t="s">
        <v>351</v>
      </c>
      <c r="E151" s="6"/>
      <c r="F151" s="6"/>
      <c r="G151" s="24">
        <v>0</v>
      </c>
      <c r="H151" s="24">
        <v>0.11516</v>
      </c>
      <c r="I151" s="24">
        <v>0</v>
      </c>
      <c r="J151" s="24">
        <v>0</v>
      </c>
      <c r="K151" s="24">
        <v>0</v>
      </c>
      <c r="L151" s="24">
        <v>0</v>
      </c>
    </row>
    <row r="152" spans="3:18" ht="158.4" x14ac:dyDescent="0.25">
      <c r="C152" s="14" t="s">
        <v>370</v>
      </c>
      <c r="D152" s="16" t="s">
        <v>352</v>
      </c>
      <c r="E152" s="6"/>
      <c r="F152" s="6"/>
      <c r="G152" s="24">
        <f>G153+G154</f>
        <v>5626.2999999999993</v>
      </c>
      <c r="H152" s="24">
        <f t="shared" ref="H152:L152" si="65">H153+H154</f>
        <v>1314.1508699999999</v>
      </c>
      <c r="I152" s="24">
        <f t="shared" si="65"/>
        <v>2778.2</v>
      </c>
      <c r="J152" s="24">
        <f t="shared" si="65"/>
        <v>2251.8000000000002</v>
      </c>
      <c r="K152" s="24">
        <f t="shared" si="65"/>
        <v>2185.1999999999998</v>
      </c>
      <c r="L152" s="24">
        <f t="shared" si="65"/>
        <v>2185.1999999999998</v>
      </c>
    </row>
    <row r="153" spans="3:18" ht="26.4" x14ac:dyDescent="0.25">
      <c r="C153" s="14" t="s">
        <v>364</v>
      </c>
      <c r="D153" s="16" t="s">
        <v>353</v>
      </c>
      <c r="E153" s="41" t="s">
        <v>292</v>
      </c>
      <c r="F153" s="6"/>
      <c r="G153" s="24">
        <v>39.4</v>
      </c>
      <c r="H153" s="24">
        <v>0</v>
      </c>
      <c r="I153" s="24">
        <v>0</v>
      </c>
      <c r="J153" s="24">
        <v>0</v>
      </c>
      <c r="K153" s="24">
        <v>0</v>
      </c>
      <c r="L153" s="24">
        <v>0</v>
      </c>
    </row>
    <row r="154" spans="3:18" ht="26.4" x14ac:dyDescent="0.25">
      <c r="C154" s="17" t="s">
        <v>365</v>
      </c>
      <c r="D154" s="18" t="s">
        <v>354</v>
      </c>
      <c r="E154" s="28"/>
      <c r="F154" s="28"/>
      <c r="G154" s="29">
        <v>5586.9</v>
      </c>
      <c r="H154" s="29">
        <v>1314.1508699999999</v>
      </c>
      <c r="I154" s="29">
        <v>2778.2</v>
      </c>
      <c r="J154" s="29">
        <v>2251.8000000000002</v>
      </c>
      <c r="K154" s="29">
        <v>2185.1999999999998</v>
      </c>
      <c r="L154" s="29">
        <v>2185.1999999999998</v>
      </c>
    </row>
    <row r="155" spans="3:18" ht="66" x14ac:dyDescent="0.25">
      <c r="C155" s="14" t="s">
        <v>362</v>
      </c>
      <c r="D155" s="16" t="s">
        <v>355</v>
      </c>
      <c r="E155" s="41" t="s">
        <v>292</v>
      </c>
      <c r="F155" s="6"/>
      <c r="G155" s="24"/>
      <c r="H155" s="24">
        <v>297.5</v>
      </c>
      <c r="I155" s="24">
        <v>628.934256231934</v>
      </c>
      <c r="J155" s="24">
        <v>509.76681239042199</v>
      </c>
      <c r="K155" s="24">
        <v>494.68977637248003</v>
      </c>
      <c r="L155" s="24">
        <v>494.68977637248003</v>
      </c>
    </row>
    <row r="156" spans="3:18" ht="105.6" x14ac:dyDescent="0.25">
      <c r="C156" s="14" t="s">
        <v>363</v>
      </c>
      <c r="D156" s="16" t="s">
        <v>356</v>
      </c>
      <c r="E156" s="41" t="s">
        <v>292</v>
      </c>
      <c r="F156" s="6"/>
      <c r="G156" s="24"/>
      <c r="H156" s="24">
        <v>1016.6508700000001</v>
      </c>
      <c r="I156" s="24">
        <v>2149.2657437680655</v>
      </c>
      <c r="J156" s="24">
        <v>1742.0331876095781</v>
      </c>
      <c r="K156" s="24">
        <v>1690.51022362752</v>
      </c>
      <c r="L156" s="24">
        <v>1690.51022362752</v>
      </c>
      <c r="N156" s="36"/>
      <c r="O156" s="36"/>
      <c r="P156" s="36"/>
      <c r="Q156" s="36"/>
      <c r="R156" s="36"/>
    </row>
    <row r="157" spans="3:18" ht="39.6" x14ac:dyDescent="0.25">
      <c r="C157" s="14" t="s">
        <v>361</v>
      </c>
      <c r="D157" s="16" t="s">
        <v>201</v>
      </c>
      <c r="E157" s="5" t="s">
        <v>360</v>
      </c>
      <c r="F157" s="6"/>
      <c r="G157" s="24">
        <v>671.9</v>
      </c>
      <c r="H157" s="24">
        <v>273.2</v>
      </c>
      <c r="I157" s="24">
        <v>756.10553573209449</v>
      </c>
      <c r="J157" s="24">
        <v>792.39860144723502</v>
      </c>
      <c r="K157" s="24">
        <v>828.05653851236059</v>
      </c>
      <c r="L157" s="24">
        <v>863.66296966839207</v>
      </c>
    </row>
    <row r="158" spans="3:18" ht="66" x14ac:dyDescent="0.25">
      <c r="C158" s="14" t="s">
        <v>358</v>
      </c>
      <c r="D158" s="16" t="s">
        <v>202</v>
      </c>
      <c r="E158" s="65" t="s">
        <v>359</v>
      </c>
      <c r="F158" s="6"/>
      <c r="G158" s="24">
        <v>7844</v>
      </c>
      <c r="H158" s="24">
        <v>2247.6278200000002</v>
      </c>
      <c r="I158" s="24">
        <v>3141.8191208005346</v>
      </c>
      <c r="J158" s="24">
        <v>3292.6264385989598</v>
      </c>
      <c r="K158" s="24">
        <v>3440.7946283359129</v>
      </c>
      <c r="L158" s="24">
        <v>3588.7487973543571</v>
      </c>
    </row>
    <row r="159" spans="3:18" ht="39.6" x14ac:dyDescent="0.25">
      <c r="C159" s="14" t="s">
        <v>204</v>
      </c>
      <c r="D159" s="16" t="s">
        <v>203</v>
      </c>
      <c r="E159" s="6"/>
      <c r="F159" s="6"/>
      <c r="G159" s="24">
        <f>G160+G162</f>
        <v>395494.9</v>
      </c>
      <c r="H159" s="24">
        <f t="shared" ref="H159:L159" si="66">H160+H162</f>
        <v>144525.17799</v>
      </c>
      <c r="I159" s="24">
        <f t="shared" si="66"/>
        <v>291694.14063497534</v>
      </c>
      <c r="J159" s="24">
        <f t="shared" si="66"/>
        <v>304190.42657147802</v>
      </c>
      <c r="K159" s="24">
        <f t="shared" si="66"/>
        <v>392390.15391433</v>
      </c>
      <c r="L159" s="24">
        <f t="shared" si="66"/>
        <v>410230.02852289699</v>
      </c>
    </row>
    <row r="160" spans="3:18" ht="66" x14ac:dyDescent="0.25">
      <c r="C160" s="17" t="s">
        <v>206</v>
      </c>
      <c r="D160" s="18" t="s">
        <v>205</v>
      </c>
      <c r="E160" s="6"/>
      <c r="F160" s="6"/>
      <c r="G160" s="24">
        <f>G161</f>
        <v>3618.2</v>
      </c>
      <c r="H160" s="24">
        <f t="shared" ref="H160:L160" si="67">H161</f>
        <v>9749.3779900000009</v>
      </c>
      <c r="I160" s="24">
        <f t="shared" si="67"/>
        <v>15000</v>
      </c>
      <c r="J160" s="24">
        <f t="shared" si="67"/>
        <v>36178.400000000001</v>
      </c>
      <c r="K160" s="24">
        <f t="shared" si="67"/>
        <v>104701.8</v>
      </c>
      <c r="L160" s="24">
        <f t="shared" si="67"/>
        <v>99701.8</v>
      </c>
    </row>
    <row r="161" spans="3:12" ht="79.2" x14ac:dyDescent="0.25">
      <c r="C161" s="14" t="s">
        <v>208</v>
      </c>
      <c r="D161" s="16" t="s">
        <v>207</v>
      </c>
      <c r="E161" s="41" t="s">
        <v>277</v>
      </c>
      <c r="F161" s="6"/>
      <c r="G161" s="24">
        <v>3618.2</v>
      </c>
      <c r="H161" s="24">
        <v>9749.3779900000009</v>
      </c>
      <c r="I161" s="24">
        <v>15000</v>
      </c>
      <c r="J161" s="24">
        <v>36178.400000000001</v>
      </c>
      <c r="K161" s="24">
        <v>104701.8</v>
      </c>
      <c r="L161" s="24">
        <v>99701.8</v>
      </c>
    </row>
    <row r="162" spans="3:12" ht="52.8" x14ac:dyDescent="0.25">
      <c r="C162" s="14" t="s">
        <v>276</v>
      </c>
      <c r="D162" s="16" t="s">
        <v>209</v>
      </c>
      <c r="E162" s="5" t="s">
        <v>275</v>
      </c>
      <c r="F162" s="6"/>
      <c r="G162" s="24">
        <v>391876.7</v>
      </c>
      <c r="H162" s="24">
        <v>134775.79999999999</v>
      </c>
      <c r="I162" s="24">
        <v>276694.14063497534</v>
      </c>
      <c r="J162" s="24">
        <v>268012.026571478</v>
      </c>
      <c r="K162" s="24">
        <v>287688.35391433001</v>
      </c>
      <c r="L162" s="24">
        <v>310528.228522897</v>
      </c>
    </row>
    <row r="163" spans="3:12" ht="52.8" x14ac:dyDescent="0.25">
      <c r="C163" s="17" t="s">
        <v>211</v>
      </c>
      <c r="D163" s="18" t="s">
        <v>210</v>
      </c>
      <c r="E163" s="6"/>
      <c r="F163" s="6"/>
      <c r="G163" s="24">
        <f>G164</f>
        <v>799.2</v>
      </c>
      <c r="H163" s="24">
        <f t="shared" ref="H163:L163" si="68">H164</f>
        <v>108.5</v>
      </c>
      <c r="I163" s="24">
        <f t="shared" si="68"/>
        <v>133.80000000000001</v>
      </c>
      <c r="J163" s="24">
        <f t="shared" si="68"/>
        <v>223.4</v>
      </c>
      <c r="K163" s="24">
        <f t="shared" si="68"/>
        <v>223.4</v>
      </c>
      <c r="L163" s="24">
        <f t="shared" si="68"/>
        <v>223.4</v>
      </c>
    </row>
    <row r="164" spans="3:12" ht="79.2" x14ac:dyDescent="0.25">
      <c r="C164" s="14" t="s">
        <v>374</v>
      </c>
      <c r="D164" s="16" t="s">
        <v>212</v>
      </c>
      <c r="E164" s="41" t="s">
        <v>274</v>
      </c>
      <c r="F164" s="6"/>
      <c r="G164" s="24">
        <v>799.2</v>
      </c>
      <c r="H164" s="24">
        <v>108.5</v>
      </c>
      <c r="I164" s="24">
        <v>133.80000000000001</v>
      </c>
      <c r="J164" s="24">
        <v>223.4</v>
      </c>
      <c r="K164" s="24">
        <v>223.4</v>
      </c>
      <c r="L164" s="24">
        <v>223.4</v>
      </c>
    </row>
    <row r="165" spans="3:12" ht="92.4" x14ac:dyDescent="0.25">
      <c r="C165" s="17" t="s">
        <v>214</v>
      </c>
      <c r="D165" s="18" t="s">
        <v>213</v>
      </c>
      <c r="E165" s="6"/>
      <c r="F165" s="6"/>
      <c r="G165" s="29">
        <f>G166</f>
        <v>2248.4</v>
      </c>
      <c r="H165" s="29">
        <f t="shared" ref="H165:L165" si="69">H166</f>
        <v>1046.4049500000001</v>
      </c>
      <c r="I165" s="29">
        <f t="shared" si="69"/>
        <v>2183.6048703320798</v>
      </c>
      <c r="J165" s="29">
        <f t="shared" si="69"/>
        <v>2288.4179041080197</v>
      </c>
      <c r="K165" s="29">
        <f t="shared" si="69"/>
        <v>2391.3967097928808</v>
      </c>
      <c r="L165" s="29">
        <f t="shared" si="69"/>
        <v>2494.2267683139744</v>
      </c>
    </row>
    <row r="166" spans="3:12" ht="145.19999999999999" x14ac:dyDescent="0.25">
      <c r="C166" s="14" t="s">
        <v>216</v>
      </c>
      <c r="D166" s="16" t="s">
        <v>215</v>
      </c>
      <c r="E166" s="5" t="s">
        <v>273</v>
      </c>
      <c r="F166" s="6"/>
      <c r="G166" s="24">
        <v>2248.4</v>
      </c>
      <c r="H166" s="24">
        <v>1046.4049500000001</v>
      </c>
      <c r="I166" s="24">
        <v>2183.6048703320798</v>
      </c>
      <c r="J166" s="24">
        <v>2288.4179041080197</v>
      </c>
      <c r="K166" s="24">
        <v>2391.3967097928808</v>
      </c>
      <c r="L166" s="24">
        <v>2494.2267683139744</v>
      </c>
    </row>
    <row r="167" spans="3:12" ht="79.2" x14ac:dyDescent="0.25">
      <c r="C167" s="17" t="s">
        <v>218</v>
      </c>
      <c r="D167" s="18" t="s">
        <v>217</v>
      </c>
      <c r="E167" s="6"/>
      <c r="F167" s="6"/>
      <c r="G167" s="29">
        <f>G168</f>
        <v>34930</v>
      </c>
      <c r="H167" s="29">
        <f t="shared" ref="H167:L167" si="70">H168</f>
        <v>66023</v>
      </c>
      <c r="I167" s="29">
        <f t="shared" si="70"/>
        <v>74200</v>
      </c>
      <c r="J167" s="29">
        <f t="shared" si="70"/>
        <v>86500</v>
      </c>
      <c r="K167" s="29">
        <f t="shared" si="70"/>
        <v>109200</v>
      </c>
      <c r="L167" s="29">
        <f t="shared" si="70"/>
        <v>116300</v>
      </c>
    </row>
    <row r="168" spans="3:12" ht="105.6" x14ac:dyDescent="0.25">
      <c r="C168" s="14" t="s">
        <v>373</v>
      </c>
      <c r="D168" s="15" t="s">
        <v>219</v>
      </c>
      <c r="E168" s="58" t="s">
        <v>271</v>
      </c>
      <c r="F168" s="6"/>
      <c r="G168" s="24">
        <v>34930</v>
      </c>
      <c r="H168" s="24">
        <v>66023</v>
      </c>
      <c r="I168" s="24">
        <v>74200</v>
      </c>
      <c r="J168" s="24">
        <v>86500</v>
      </c>
      <c r="K168" s="24">
        <v>109200</v>
      </c>
      <c r="L168" s="24">
        <v>116300</v>
      </c>
    </row>
    <row r="169" spans="3:12" ht="39.6" x14ac:dyDescent="0.25">
      <c r="C169" s="17" t="s">
        <v>221</v>
      </c>
      <c r="D169" s="18" t="s">
        <v>220</v>
      </c>
      <c r="E169" s="6"/>
      <c r="F169" s="6"/>
      <c r="G169" s="24">
        <f>G170</f>
        <v>54614.5</v>
      </c>
      <c r="H169" s="24">
        <f t="shared" ref="H169:L169" si="71">H170</f>
        <v>37890.699999999997</v>
      </c>
      <c r="I169" s="24">
        <f t="shared" si="71"/>
        <v>97890.727870000002</v>
      </c>
      <c r="J169" s="24">
        <f t="shared" si="71"/>
        <v>102589.48280776</v>
      </c>
      <c r="K169" s="24">
        <f t="shared" si="71"/>
        <v>107206.00953410919</v>
      </c>
      <c r="L169" s="24">
        <f t="shared" si="71"/>
        <v>111815.8679440759</v>
      </c>
    </row>
    <row r="170" spans="3:12" ht="298.5" customHeight="1" x14ac:dyDescent="0.25">
      <c r="C170" s="14" t="s">
        <v>223</v>
      </c>
      <c r="D170" s="16" t="s">
        <v>222</v>
      </c>
      <c r="E170" s="5" t="s">
        <v>272</v>
      </c>
      <c r="F170" s="6"/>
      <c r="G170" s="24">
        <v>54614.5</v>
      </c>
      <c r="H170" s="24">
        <v>37890.699999999997</v>
      </c>
      <c r="I170" s="24">
        <v>97890.727870000002</v>
      </c>
      <c r="J170" s="24">
        <v>102589.48280776</v>
      </c>
      <c r="K170" s="24">
        <v>107206.00953410919</v>
      </c>
      <c r="L170" s="24">
        <v>111815.8679440759</v>
      </c>
    </row>
    <row r="171" spans="3:12" ht="26.4" x14ac:dyDescent="0.25">
      <c r="C171" s="12" t="s">
        <v>225</v>
      </c>
      <c r="D171" s="13" t="s">
        <v>224</v>
      </c>
      <c r="E171" s="6"/>
      <c r="F171" s="6"/>
      <c r="G171" s="24">
        <f>G172+G174</f>
        <v>8079.4</v>
      </c>
      <c r="H171" s="24">
        <f t="shared" ref="H171:L171" si="72">H172+H174</f>
        <v>1318.7</v>
      </c>
      <c r="I171" s="24">
        <f t="shared" si="72"/>
        <v>8084.7</v>
      </c>
      <c r="J171" s="24">
        <f t="shared" si="72"/>
        <v>8832</v>
      </c>
      <c r="K171" s="24">
        <f t="shared" si="72"/>
        <v>8832</v>
      </c>
      <c r="L171" s="24">
        <f t="shared" si="72"/>
        <v>8832</v>
      </c>
    </row>
    <row r="172" spans="3:12" ht="26.4" x14ac:dyDescent="0.25">
      <c r="C172" s="12" t="s">
        <v>268</v>
      </c>
      <c r="D172" s="18" t="s">
        <v>267</v>
      </c>
      <c r="E172" s="6"/>
      <c r="F172" s="6"/>
      <c r="G172" s="29">
        <f>G173</f>
        <v>0</v>
      </c>
      <c r="H172" s="29">
        <f t="shared" ref="H172:L172" si="73">H173</f>
        <v>422.9</v>
      </c>
      <c r="I172" s="29">
        <f t="shared" si="73"/>
        <v>0</v>
      </c>
      <c r="J172" s="29">
        <f t="shared" si="73"/>
        <v>0</v>
      </c>
      <c r="K172" s="29">
        <f t="shared" si="73"/>
        <v>0</v>
      </c>
      <c r="L172" s="29">
        <f t="shared" si="73"/>
        <v>0</v>
      </c>
    </row>
    <row r="173" spans="3:12" ht="39.6" x14ac:dyDescent="0.25">
      <c r="C173" s="12" t="s">
        <v>270</v>
      </c>
      <c r="D173" s="16" t="s">
        <v>269</v>
      </c>
      <c r="E173" s="6"/>
      <c r="F173" s="6"/>
      <c r="G173" s="24">
        <v>0</v>
      </c>
      <c r="H173" s="24">
        <v>422.9</v>
      </c>
      <c r="I173" s="24">
        <v>0</v>
      </c>
      <c r="J173" s="24">
        <v>0</v>
      </c>
      <c r="K173" s="24">
        <v>0</v>
      </c>
      <c r="L173" s="24">
        <v>0</v>
      </c>
    </row>
    <row r="174" spans="3:12" ht="26.4" x14ac:dyDescent="0.25">
      <c r="C174" s="17" t="s">
        <v>226</v>
      </c>
      <c r="D174" s="18" t="s">
        <v>224</v>
      </c>
      <c r="E174" s="6"/>
      <c r="F174" s="6"/>
      <c r="G174" s="29">
        <f>G175</f>
        <v>8079.4</v>
      </c>
      <c r="H174" s="29">
        <v>895.80000000000007</v>
      </c>
      <c r="I174" s="29">
        <f t="shared" ref="I174:L174" si="74">I175</f>
        <v>8084.7</v>
      </c>
      <c r="J174" s="29">
        <f t="shared" si="74"/>
        <v>8832</v>
      </c>
      <c r="K174" s="29">
        <f t="shared" si="74"/>
        <v>8832</v>
      </c>
      <c r="L174" s="29">
        <f t="shared" si="74"/>
        <v>8832</v>
      </c>
    </row>
    <row r="175" spans="3:12" ht="79.2" x14ac:dyDescent="0.25">
      <c r="C175" s="14" t="s">
        <v>265</v>
      </c>
      <c r="D175" s="16" t="s">
        <v>227</v>
      </c>
      <c r="E175" s="5" t="s">
        <v>266</v>
      </c>
      <c r="F175" s="6"/>
      <c r="G175" s="24">
        <v>8079.4</v>
      </c>
      <c r="H175" s="24">
        <v>3432.39</v>
      </c>
      <c r="I175" s="24">
        <v>8084.7</v>
      </c>
      <c r="J175" s="24">
        <v>8832</v>
      </c>
      <c r="K175" s="24">
        <v>8832</v>
      </c>
      <c r="L175" s="24">
        <v>8832</v>
      </c>
    </row>
  </sheetData>
  <customSheetViews>
    <customSheetView guid="{59B1F92E-3080-4B3C-AB43-7CBA0A8FFB6D}" scale="90" showPageBreaks="1" fitToPage="1" printArea="1" hiddenColumns="1" topLeftCell="C1">
      <selection activeCell="D13" sqref="D13"/>
      <pageMargins left="0.19685039370078741" right="0.23622047244094491" top="0.78740157480314965" bottom="0.23622047244094491" header="0.31496062992125984" footer="0.31496062992125984"/>
      <pageSetup paperSize="9" scale="80" fitToHeight="0" orientation="landscape" r:id="rId1"/>
    </customSheetView>
    <customSheetView guid="{10B69522-62AE-4313-859A-9E4F497E803C}" scale="90" showPageBreaks="1" fitToPage="1" printArea="1" hiddenColumns="1" topLeftCell="C37">
      <selection activeCell="E31" sqref="E31"/>
      <pageMargins left="0.19685039370078741" right="0.23622047244094491" top="0.78740157480314965" bottom="0.23622047244094491" header="0.31496062992125984" footer="0.31496062992125984"/>
      <pageSetup paperSize="9" scale="80" fitToHeight="0" orientation="landscape" r:id="rId2"/>
    </customSheetView>
    <customSheetView guid="{5BFBE340-7A77-4A81-BD8D-F4A5E4682C7D}" scale="90" showPageBreaks="1" fitToPage="1" printArea="1" hiddenColumns="1" state="hidden" topLeftCell="C1">
      <selection activeCell="K9" sqref="K9"/>
      <pageMargins left="0.19685039370078741" right="0.23622047244094491" top="0.78740157480314965" bottom="0.23622047244094491" header="0.31496062992125984" footer="0.31496062992125984"/>
      <pageSetup paperSize="9" scale="80" fitToHeight="0" orientation="landscape" r:id="rId3"/>
    </customSheetView>
  </customSheetViews>
  <mergeCells count="7">
    <mergeCell ref="J1:L1"/>
    <mergeCell ref="C2:L2"/>
    <mergeCell ref="A4:A5"/>
    <mergeCell ref="B4:B5"/>
    <mergeCell ref="C4:D4"/>
    <mergeCell ref="J4:L4"/>
    <mergeCell ref="E4:E5"/>
  </mergeCells>
  <pageMargins left="0.19685039370078741" right="0.23622047244094491" top="0.78740157480314965" bottom="0.23622047244094491" header="0.31496062992125984" footer="0.31496062992125984"/>
  <pageSetup paperSize="9" scale="80" fitToHeight="0" orientation="landscape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0"/>
  <sheetViews>
    <sheetView tabSelected="1" topLeftCell="D1" zoomScale="90" zoomScaleNormal="90" workbookViewId="0">
      <selection activeCell="N103" sqref="N103"/>
    </sheetView>
  </sheetViews>
  <sheetFormatPr defaultColWidth="9.109375" defaultRowHeight="13.2" x14ac:dyDescent="0.25"/>
  <cols>
    <col min="1" max="1" width="9.109375" style="1" hidden="1" customWidth="1"/>
    <col min="2" max="2" width="21" style="1" hidden="1" customWidth="1"/>
    <col min="3" max="3" width="24.33203125" style="1" customWidth="1"/>
    <col min="4" max="4" width="41.5546875" style="1" customWidth="1"/>
    <col min="5" max="5" width="30.6640625" style="1" customWidth="1"/>
    <col min="6" max="6" width="9.109375" style="1" hidden="1" customWidth="1"/>
    <col min="7" max="7" width="14.6640625" style="1" customWidth="1"/>
    <col min="8" max="8" width="15.33203125" style="77" customWidth="1"/>
    <col min="9" max="9" width="12.6640625" style="1" customWidth="1"/>
    <col min="10" max="10" width="14.44140625" style="1" customWidth="1"/>
    <col min="11" max="11" width="14.5546875" style="1" customWidth="1"/>
    <col min="12" max="12" width="13.5546875" style="1" customWidth="1"/>
    <col min="13" max="13" width="15.77734375" style="1" customWidth="1"/>
    <col min="14" max="14" width="11.109375" style="1" customWidth="1"/>
    <col min="15" max="16384" width="9.109375" style="1"/>
  </cols>
  <sheetData>
    <row r="1" spans="1:16" ht="12.75" x14ac:dyDescent="0.2">
      <c r="J1" s="140"/>
      <c r="K1" s="140"/>
      <c r="L1" s="140"/>
    </row>
    <row r="2" spans="1:16" ht="17.399999999999999" x14ac:dyDescent="0.3">
      <c r="C2" s="141" t="s">
        <v>549</v>
      </c>
      <c r="D2" s="141"/>
      <c r="E2" s="141"/>
      <c r="F2" s="141"/>
      <c r="G2" s="141"/>
      <c r="H2" s="141"/>
      <c r="I2" s="141"/>
      <c r="J2" s="141"/>
      <c r="K2" s="141"/>
      <c r="L2" s="141"/>
    </row>
    <row r="4" spans="1:16" ht="101.25" customHeight="1" x14ac:dyDescent="0.25">
      <c r="A4" s="142" t="s">
        <v>0</v>
      </c>
      <c r="B4" s="143" t="s">
        <v>1</v>
      </c>
      <c r="C4" s="142" t="s">
        <v>2</v>
      </c>
      <c r="D4" s="142"/>
      <c r="E4" s="142" t="s">
        <v>391</v>
      </c>
      <c r="F4" s="73" t="s">
        <v>4</v>
      </c>
      <c r="G4" s="73" t="s">
        <v>550</v>
      </c>
      <c r="H4" s="78" t="s">
        <v>551</v>
      </c>
      <c r="I4" s="73" t="s">
        <v>552</v>
      </c>
      <c r="J4" s="142" t="s">
        <v>390</v>
      </c>
      <c r="K4" s="142"/>
      <c r="L4" s="142"/>
    </row>
    <row r="5" spans="1:16" ht="52.8" x14ac:dyDescent="0.25">
      <c r="A5" s="142"/>
      <c r="B5" s="143"/>
      <c r="C5" s="73" t="s">
        <v>6</v>
      </c>
      <c r="D5" s="73" t="s">
        <v>7</v>
      </c>
      <c r="E5" s="142"/>
      <c r="F5" s="73"/>
      <c r="G5" s="73"/>
      <c r="H5" s="79"/>
      <c r="I5" s="7"/>
      <c r="J5" s="73" t="s">
        <v>553</v>
      </c>
      <c r="K5" s="73" t="s">
        <v>554</v>
      </c>
      <c r="L5" s="73" t="s">
        <v>555</v>
      </c>
    </row>
    <row r="6" spans="1:16" ht="12.75" x14ac:dyDescent="0.2">
      <c r="A6" s="73">
        <v>1</v>
      </c>
      <c r="B6" s="74">
        <v>2</v>
      </c>
      <c r="C6" s="73">
        <v>3</v>
      </c>
      <c r="D6" s="73">
        <v>4</v>
      </c>
      <c r="E6" s="73">
        <v>5</v>
      </c>
      <c r="F6" s="73">
        <v>6</v>
      </c>
      <c r="G6" s="73">
        <v>7</v>
      </c>
      <c r="H6" s="78">
        <v>8</v>
      </c>
      <c r="I6" s="73">
        <v>9</v>
      </c>
      <c r="J6" s="73">
        <v>10</v>
      </c>
      <c r="K6" s="73">
        <v>11</v>
      </c>
      <c r="L6" s="73">
        <v>12</v>
      </c>
    </row>
    <row r="7" spans="1:16" s="128" customFormat="1" ht="19.5" customHeight="1" x14ac:dyDescent="0.25">
      <c r="A7" s="8"/>
      <c r="B7" s="127"/>
      <c r="C7" s="8"/>
      <c r="D7" s="9" t="s">
        <v>389</v>
      </c>
      <c r="E7" s="8"/>
      <c r="F7" s="8"/>
      <c r="G7" s="22">
        <f t="shared" ref="G7:L7" si="0">G8+G122</f>
        <v>1744665.2300000002</v>
      </c>
      <c r="H7" s="22">
        <f t="shared" si="0"/>
        <v>1376228.2800000003</v>
      </c>
      <c r="I7" s="22">
        <f t="shared" si="0"/>
        <v>1742191.2100000002</v>
      </c>
      <c r="J7" s="22">
        <f t="shared" si="0"/>
        <v>1448976</v>
      </c>
      <c r="K7" s="22">
        <f t="shared" si="0"/>
        <v>1111259</v>
      </c>
      <c r="L7" s="22">
        <f t="shared" si="0"/>
        <v>1118281.1000000001</v>
      </c>
    </row>
    <row r="8" spans="1:16" x14ac:dyDescent="0.25">
      <c r="A8" s="8"/>
      <c r="B8" s="60"/>
      <c r="C8" s="83" t="s">
        <v>9</v>
      </c>
      <c r="D8" s="21" t="s">
        <v>8</v>
      </c>
      <c r="E8" s="84"/>
      <c r="F8" s="84">
        <v>100</v>
      </c>
      <c r="G8" s="85">
        <f>G9+G14+G20+G33+G41+G47+G61+G67+G74+G80+G116</f>
        <v>256650</v>
      </c>
      <c r="H8" s="86">
        <f>H9+H14+H20+H33+H41+H47+H61+H67+H74+H80+H116</f>
        <v>208339.31999999995</v>
      </c>
      <c r="I8" s="85">
        <f>I9+I14+I20+I33++I41+I47+I61+I67+I74+I80+I116</f>
        <v>255014</v>
      </c>
      <c r="J8" s="85">
        <f>J9+J14+J20+J33+J41+J47+J61+J67+J74+J80+J116</f>
        <v>244600</v>
      </c>
      <c r="K8" s="85">
        <f>K9+K14+K20+K33+K41+K47+K61+K67+K74+K80+K116</f>
        <v>243500</v>
      </c>
      <c r="L8" s="85">
        <f>L9+L14+L20+L33+L41+L47+L61+L67+L74+L80+L116</f>
        <v>244600</v>
      </c>
      <c r="M8" s="75"/>
      <c r="N8" s="75"/>
    </row>
    <row r="9" spans="1:16" x14ac:dyDescent="0.25">
      <c r="A9" s="82"/>
      <c r="B9" s="61"/>
      <c r="C9" s="83" t="s">
        <v>15</v>
      </c>
      <c r="D9" s="21" t="s">
        <v>10</v>
      </c>
      <c r="E9" s="84"/>
      <c r="F9" s="84"/>
      <c r="G9" s="85">
        <f t="shared" ref="G9:L9" si="1">G11+G12+G13</f>
        <v>130000</v>
      </c>
      <c r="H9" s="86">
        <f t="shared" si="1"/>
        <v>103138.29</v>
      </c>
      <c r="I9" s="85">
        <f t="shared" si="1"/>
        <v>129058</v>
      </c>
      <c r="J9" s="85">
        <f t="shared" si="1"/>
        <v>116300</v>
      </c>
      <c r="K9" s="85">
        <f t="shared" si="1"/>
        <v>116290</v>
      </c>
      <c r="L9" s="85">
        <f t="shared" si="1"/>
        <v>117140</v>
      </c>
      <c r="M9" s="75"/>
      <c r="N9" s="87"/>
    </row>
    <row r="10" spans="1:16" x14ac:dyDescent="0.25">
      <c r="C10" s="94" t="s">
        <v>21</v>
      </c>
      <c r="D10" s="95" t="s">
        <v>20</v>
      </c>
      <c r="E10" s="91" t="s">
        <v>284</v>
      </c>
      <c r="F10" s="76"/>
      <c r="G10" s="96">
        <f t="shared" ref="G10:L10" si="2">G11+G12+G13</f>
        <v>130000</v>
      </c>
      <c r="H10" s="97">
        <f t="shared" si="2"/>
        <v>103138.29</v>
      </c>
      <c r="I10" s="96">
        <f t="shared" si="2"/>
        <v>129058</v>
      </c>
      <c r="J10" s="96">
        <f t="shared" si="2"/>
        <v>116300</v>
      </c>
      <c r="K10" s="96">
        <f t="shared" si="2"/>
        <v>116290</v>
      </c>
      <c r="L10" s="96">
        <f t="shared" si="2"/>
        <v>117140</v>
      </c>
      <c r="M10" s="75"/>
      <c r="N10" s="75"/>
    </row>
    <row r="11" spans="1:16" ht="61.5" customHeight="1" x14ac:dyDescent="0.25">
      <c r="C11" s="98" t="s">
        <v>23</v>
      </c>
      <c r="D11" s="99" t="s">
        <v>22</v>
      </c>
      <c r="E11" s="91" t="s">
        <v>284</v>
      </c>
      <c r="F11" s="48"/>
      <c r="G11" s="89">
        <v>129390</v>
      </c>
      <c r="H11" s="92">
        <v>102666.4</v>
      </c>
      <c r="I11" s="93">
        <v>128458</v>
      </c>
      <c r="J11" s="93">
        <v>115780</v>
      </c>
      <c r="K11" s="93">
        <v>115770</v>
      </c>
      <c r="L11" s="93">
        <v>116620</v>
      </c>
      <c r="M11" s="75"/>
      <c r="N11" s="75"/>
      <c r="P11" s="1" t="s">
        <v>556</v>
      </c>
    </row>
    <row r="12" spans="1:16" ht="89.25" customHeight="1" x14ac:dyDescent="0.25">
      <c r="C12" s="98" t="s">
        <v>25</v>
      </c>
      <c r="D12" s="99" t="s">
        <v>24</v>
      </c>
      <c r="E12" s="91" t="s">
        <v>284</v>
      </c>
      <c r="F12" s="48"/>
      <c r="G12" s="89">
        <v>310</v>
      </c>
      <c r="H12" s="92">
        <v>348.24</v>
      </c>
      <c r="I12" s="93">
        <v>393</v>
      </c>
      <c r="J12" s="93">
        <v>360</v>
      </c>
      <c r="K12" s="93">
        <v>360</v>
      </c>
      <c r="L12" s="93">
        <v>360</v>
      </c>
      <c r="M12" s="75"/>
      <c r="N12" s="75"/>
    </row>
    <row r="13" spans="1:16" ht="52.8" x14ac:dyDescent="0.25">
      <c r="C13" s="98" t="s">
        <v>27</v>
      </c>
      <c r="D13" s="100" t="s">
        <v>26</v>
      </c>
      <c r="E13" s="91" t="s">
        <v>284</v>
      </c>
      <c r="F13" s="48"/>
      <c r="G13" s="89">
        <v>300</v>
      </c>
      <c r="H13" s="92">
        <v>123.65</v>
      </c>
      <c r="I13" s="93">
        <v>207</v>
      </c>
      <c r="J13" s="93">
        <v>160</v>
      </c>
      <c r="K13" s="93">
        <v>160</v>
      </c>
      <c r="L13" s="93">
        <v>160</v>
      </c>
      <c r="M13" s="75"/>
      <c r="N13" s="75"/>
    </row>
    <row r="14" spans="1:16" ht="39.6" x14ac:dyDescent="0.25">
      <c r="C14" s="94" t="s">
        <v>31</v>
      </c>
      <c r="D14" s="95" t="s">
        <v>30</v>
      </c>
      <c r="E14" s="101"/>
      <c r="F14" s="76"/>
      <c r="G14" s="96">
        <f>G15</f>
        <v>4500</v>
      </c>
      <c r="H14" s="97">
        <f t="shared" ref="H14:L14" si="3">H15</f>
        <v>3979.4500000000003</v>
      </c>
      <c r="I14" s="96">
        <f t="shared" si="3"/>
        <v>4500</v>
      </c>
      <c r="J14" s="96">
        <f t="shared" si="3"/>
        <v>5100</v>
      </c>
      <c r="K14" s="96">
        <f t="shared" si="3"/>
        <v>5200</v>
      </c>
      <c r="L14" s="96">
        <f t="shared" si="3"/>
        <v>5200</v>
      </c>
      <c r="M14" s="75"/>
      <c r="N14" s="75"/>
    </row>
    <row r="15" spans="1:16" ht="39.6" x14ac:dyDescent="0.25">
      <c r="C15" s="98" t="s">
        <v>33</v>
      </c>
      <c r="D15" s="100" t="s">
        <v>32</v>
      </c>
      <c r="E15" s="88"/>
      <c r="F15" s="48"/>
      <c r="G15" s="93">
        <f t="shared" ref="G15:L15" si="4">G16+G17+G18+G19</f>
        <v>4500</v>
      </c>
      <c r="H15" s="92">
        <f t="shared" si="4"/>
        <v>3979.4500000000003</v>
      </c>
      <c r="I15" s="92">
        <f t="shared" si="4"/>
        <v>4500</v>
      </c>
      <c r="J15" s="93">
        <f t="shared" si="4"/>
        <v>5100</v>
      </c>
      <c r="K15" s="93">
        <f t="shared" si="4"/>
        <v>5200</v>
      </c>
      <c r="L15" s="93">
        <f t="shared" si="4"/>
        <v>5200</v>
      </c>
      <c r="M15" s="75"/>
      <c r="N15" s="75"/>
    </row>
    <row r="16" spans="1:16" ht="69" customHeight="1" x14ac:dyDescent="0.25">
      <c r="C16" s="102" t="s">
        <v>39</v>
      </c>
      <c r="D16" s="103" t="s">
        <v>38</v>
      </c>
      <c r="E16" s="104" t="s">
        <v>388</v>
      </c>
      <c r="F16" s="105"/>
      <c r="G16" s="106">
        <v>1680</v>
      </c>
      <c r="H16" s="107">
        <v>1755.25</v>
      </c>
      <c r="I16" s="106">
        <v>1680</v>
      </c>
      <c r="J16" s="106">
        <v>1900</v>
      </c>
      <c r="K16" s="106">
        <v>1990</v>
      </c>
      <c r="L16" s="106">
        <v>1990</v>
      </c>
      <c r="M16" s="75"/>
      <c r="N16" s="75"/>
    </row>
    <row r="17" spans="3:14" ht="81" customHeight="1" x14ac:dyDescent="0.25">
      <c r="C17" s="102" t="s">
        <v>41</v>
      </c>
      <c r="D17" s="108" t="s">
        <v>40</v>
      </c>
      <c r="E17" s="104" t="s">
        <v>388</v>
      </c>
      <c r="F17" s="105"/>
      <c r="G17" s="106">
        <v>20</v>
      </c>
      <c r="H17" s="107">
        <v>16.29</v>
      </c>
      <c r="I17" s="106">
        <v>20</v>
      </c>
      <c r="J17" s="106">
        <v>20</v>
      </c>
      <c r="K17" s="106">
        <v>14</v>
      </c>
      <c r="L17" s="106">
        <v>14</v>
      </c>
      <c r="M17" s="75"/>
      <c r="N17" s="75"/>
    </row>
    <row r="18" spans="3:14" ht="66" customHeight="1" x14ac:dyDescent="0.25">
      <c r="C18" s="102" t="s">
        <v>43</v>
      </c>
      <c r="D18" s="103" t="s">
        <v>42</v>
      </c>
      <c r="E18" s="104" t="s">
        <v>388</v>
      </c>
      <c r="F18" s="105"/>
      <c r="G18" s="106">
        <v>3060</v>
      </c>
      <c r="H18" s="107">
        <v>2604.39</v>
      </c>
      <c r="I18" s="106">
        <v>3060</v>
      </c>
      <c r="J18" s="106">
        <v>3440</v>
      </c>
      <c r="K18" s="106">
        <v>3540</v>
      </c>
      <c r="L18" s="106">
        <v>3540</v>
      </c>
      <c r="M18" s="75"/>
      <c r="N18" s="75"/>
    </row>
    <row r="19" spans="3:14" ht="61.5" customHeight="1" x14ac:dyDescent="0.25">
      <c r="C19" s="102" t="s">
        <v>45</v>
      </c>
      <c r="D19" s="103" t="s">
        <v>44</v>
      </c>
      <c r="E19" s="104" t="s">
        <v>388</v>
      </c>
      <c r="F19" s="105"/>
      <c r="G19" s="106">
        <v>-260</v>
      </c>
      <c r="H19" s="107">
        <v>-396.48</v>
      </c>
      <c r="I19" s="106">
        <v>-260</v>
      </c>
      <c r="J19" s="106">
        <v>-260</v>
      </c>
      <c r="K19" s="106">
        <v>-344</v>
      </c>
      <c r="L19" s="106">
        <v>-344</v>
      </c>
      <c r="M19" s="75"/>
      <c r="N19" s="75"/>
    </row>
    <row r="20" spans="3:14" x14ac:dyDescent="0.25">
      <c r="C20" s="94" t="s">
        <v>49</v>
      </c>
      <c r="D20" s="95" t="s">
        <v>48</v>
      </c>
      <c r="E20" s="109"/>
      <c r="F20" s="76"/>
      <c r="G20" s="96">
        <f>G21+G26+G29+G31</f>
        <v>47500</v>
      </c>
      <c r="H20" s="97">
        <f t="shared" ref="H20:L20" si="5">H21+H26+H29+H31</f>
        <v>42861.77</v>
      </c>
      <c r="I20" s="96">
        <f t="shared" si="5"/>
        <v>46853</v>
      </c>
      <c r="J20" s="96">
        <f t="shared" si="5"/>
        <v>46950</v>
      </c>
      <c r="K20" s="96">
        <f t="shared" si="5"/>
        <v>47420</v>
      </c>
      <c r="L20" s="96">
        <f t="shared" si="5"/>
        <v>47970</v>
      </c>
      <c r="M20" s="75"/>
      <c r="N20" s="75"/>
    </row>
    <row r="21" spans="3:14" ht="26.4" x14ac:dyDescent="0.25">
      <c r="C21" s="94" t="s">
        <v>238</v>
      </c>
      <c r="D21" s="95" t="s">
        <v>50</v>
      </c>
      <c r="E21" s="109" t="s">
        <v>284</v>
      </c>
      <c r="F21" s="76"/>
      <c r="G21" s="96">
        <f t="shared" ref="G21:L21" si="6">G22+G24</f>
        <v>21000</v>
      </c>
      <c r="H21" s="97">
        <f t="shared" si="6"/>
        <v>19283.150000000001</v>
      </c>
      <c r="I21" s="96">
        <f t="shared" si="6"/>
        <v>20622</v>
      </c>
      <c r="J21" s="96">
        <f t="shared" si="6"/>
        <v>21000</v>
      </c>
      <c r="K21" s="96">
        <f t="shared" si="6"/>
        <v>21400</v>
      </c>
      <c r="L21" s="96">
        <f t="shared" si="6"/>
        <v>21900</v>
      </c>
      <c r="M21" s="75"/>
      <c r="N21" s="75"/>
    </row>
    <row r="22" spans="3:14" ht="39.6" x14ac:dyDescent="0.25">
      <c r="C22" s="102" t="s">
        <v>239</v>
      </c>
      <c r="D22" s="103" t="s">
        <v>51</v>
      </c>
      <c r="E22" s="91"/>
      <c r="F22" s="48"/>
      <c r="G22" s="93">
        <f>G23</f>
        <v>13550</v>
      </c>
      <c r="H22" s="92">
        <f t="shared" ref="H22:L22" si="7">H23</f>
        <v>13022.35</v>
      </c>
      <c r="I22" s="93">
        <f t="shared" si="7"/>
        <v>14447</v>
      </c>
      <c r="J22" s="93">
        <f t="shared" si="7"/>
        <v>14640</v>
      </c>
      <c r="K22" s="93">
        <f t="shared" si="7"/>
        <v>14860</v>
      </c>
      <c r="L22" s="93">
        <f t="shared" si="7"/>
        <v>15160</v>
      </c>
      <c r="M22" s="75"/>
      <c r="N22" s="75"/>
    </row>
    <row r="23" spans="3:14" ht="25.5" customHeight="1" x14ac:dyDescent="0.25">
      <c r="C23" s="98" t="s">
        <v>52</v>
      </c>
      <c r="D23" s="100" t="s">
        <v>51</v>
      </c>
      <c r="E23" s="91" t="s">
        <v>284</v>
      </c>
      <c r="F23" s="48"/>
      <c r="G23" s="93">
        <v>13550</v>
      </c>
      <c r="H23" s="92">
        <v>13022.35</v>
      </c>
      <c r="I23" s="93">
        <v>14447</v>
      </c>
      <c r="J23" s="93">
        <v>14640</v>
      </c>
      <c r="K23" s="93">
        <v>14860</v>
      </c>
      <c r="L23" s="93">
        <v>15160</v>
      </c>
      <c r="M23" s="75"/>
      <c r="N23" s="75"/>
    </row>
    <row r="24" spans="3:14" ht="27" customHeight="1" x14ac:dyDescent="0.25">
      <c r="C24" s="102" t="s">
        <v>240</v>
      </c>
      <c r="D24" s="103" t="s">
        <v>53</v>
      </c>
      <c r="E24" s="91"/>
      <c r="F24" s="48"/>
      <c r="G24" s="93">
        <f>G25</f>
        <v>7450</v>
      </c>
      <c r="H24" s="92">
        <f t="shared" ref="H24:L24" si="8">H25</f>
        <v>6260.8</v>
      </c>
      <c r="I24" s="93">
        <f t="shared" si="8"/>
        <v>6175</v>
      </c>
      <c r="J24" s="93">
        <f t="shared" si="8"/>
        <v>6360</v>
      </c>
      <c r="K24" s="93">
        <f t="shared" si="8"/>
        <v>6540</v>
      </c>
      <c r="L24" s="93">
        <f t="shared" si="8"/>
        <v>6740</v>
      </c>
      <c r="M24" s="75"/>
      <c r="N24" s="75"/>
    </row>
    <row r="25" spans="3:14" ht="26.25" customHeight="1" x14ac:dyDescent="0.25">
      <c r="C25" s="98" t="s">
        <v>54</v>
      </c>
      <c r="D25" s="100" t="s">
        <v>53</v>
      </c>
      <c r="E25" s="91" t="s">
        <v>284</v>
      </c>
      <c r="F25" s="48"/>
      <c r="G25" s="93">
        <v>7450</v>
      </c>
      <c r="H25" s="92">
        <v>6260.8</v>
      </c>
      <c r="I25" s="93">
        <v>6175</v>
      </c>
      <c r="J25" s="93">
        <v>6360</v>
      </c>
      <c r="K25" s="93">
        <v>6540</v>
      </c>
      <c r="L25" s="93">
        <v>6740</v>
      </c>
      <c r="M25" s="75"/>
      <c r="N25" s="75"/>
    </row>
    <row r="26" spans="3:14" ht="26.25" customHeight="1" x14ac:dyDescent="0.25">
      <c r="C26" s="94" t="s">
        <v>393</v>
      </c>
      <c r="D26" s="95" t="s">
        <v>392</v>
      </c>
      <c r="E26" s="109" t="s">
        <v>284</v>
      </c>
      <c r="F26" s="105"/>
      <c r="G26" s="96">
        <f t="shared" ref="G26:L26" si="9">G27+G28</f>
        <v>25000</v>
      </c>
      <c r="H26" s="96">
        <f t="shared" si="9"/>
        <v>22702.379999999997</v>
      </c>
      <c r="I26" s="96">
        <f t="shared" si="9"/>
        <v>24767</v>
      </c>
      <c r="J26" s="96">
        <f t="shared" si="9"/>
        <v>24500</v>
      </c>
      <c r="K26" s="96">
        <f t="shared" si="9"/>
        <v>24520</v>
      </c>
      <c r="L26" s="96">
        <f t="shared" si="9"/>
        <v>24520</v>
      </c>
      <c r="M26" s="75"/>
      <c r="N26" s="75"/>
    </row>
    <row r="27" spans="3:14" ht="26.25" customHeight="1" x14ac:dyDescent="0.25">
      <c r="C27" s="98" t="s">
        <v>557</v>
      </c>
      <c r="D27" s="100" t="s">
        <v>392</v>
      </c>
      <c r="E27" s="91" t="s">
        <v>284</v>
      </c>
      <c r="F27" s="105"/>
      <c r="G27" s="93">
        <v>25000</v>
      </c>
      <c r="H27" s="93">
        <v>22702.19</v>
      </c>
      <c r="I27" s="93">
        <v>24767</v>
      </c>
      <c r="J27" s="93">
        <v>24500</v>
      </c>
      <c r="K27" s="93">
        <v>24520</v>
      </c>
      <c r="L27" s="93">
        <v>24520</v>
      </c>
      <c r="M27" s="75"/>
      <c r="N27" s="75"/>
    </row>
    <row r="28" spans="3:14" ht="38.4" customHeight="1" x14ac:dyDescent="0.25">
      <c r="C28" s="98" t="s">
        <v>558</v>
      </c>
      <c r="D28" s="100" t="s">
        <v>394</v>
      </c>
      <c r="E28" s="91" t="s">
        <v>284</v>
      </c>
      <c r="F28" s="105"/>
      <c r="G28" s="93">
        <v>0</v>
      </c>
      <c r="H28" s="93">
        <v>0.19</v>
      </c>
      <c r="I28" s="93">
        <v>0</v>
      </c>
      <c r="J28" s="93">
        <v>0</v>
      </c>
      <c r="K28" s="93">
        <v>0</v>
      </c>
      <c r="L28" s="93">
        <v>0</v>
      </c>
      <c r="M28" s="75"/>
      <c r="N28" s="75"/>
    </row>
    <row r="29" spans="3:14" x14ac:dyDescent="0.25">
      <c r="C29" s="94" t="s">
        <v>396</v>
      </c>
      <c r="D29" s="95" t="s">
        <v>279</v>
      </c>
      <c r="E29" s="109" t="s">
        <v>284</v>
      </c>
      <c r="F29" s="76"/>
      <c r="G29" s="96">
        <f>G30</f>
        <v>100</v>
      </c>
      <c r="H29" s="97">
        <f t="shared" ref="H29:L29" si="10">H30</f>
        <v>63.68</v>
      </c>
      <c r="I29" s="96">
        <f t="shared" si="10"/>
        <v>64</v>
      </c>
      <c r="J29" s="96">
        <f t="shared" si="10"/>
        <v>50</v>
      </c>
      <c r="K29" s="96">
        <f t="shared" si="10"/>
        <v>50</v>
      </c>
      <c r="L29" s="96">
        <f t="shared" si="10"/>
        <v>50</v>
      </c>
      <c r="M29" s="75"/>
      <c r="N29" s="75"/>
    </row>
    <row r="30" spans="3:14" x14ac:dyDescent="0.25">
      <c r="C30" s="98" t="s">
        <v>395</v>
      </c>
      <c r="D30" s="100" t="s">
        <v>279</v>
      </c>
      <c r="E30" s="91" t="s">
        <v>284</v>
      </c>
      <c r="F30" s="76"/>
      <c r="G30" s="93">
        <v>100</v>
      </c>
      <c r="H30" s="93">
        <v>63.68</v>
      </c>
      <c r="I30" s="93">
        <v>64</v>
      </c>
      <c r="J30" s="93">
        <v>50</v>
      </c>
      <c r="K30" s="93">
        <v>50</v>
      </c>
      <c r="L30" s="93">
        <v>50</v>
      </c>
      <c r="M30" s="75"/>
      <c r="N30" s="75"/>
    </row>
    <row r="31" spans="3:14" ht="26.4" x14ac:dyDescent="0.25">
      <c r="C31" s="94" t="s">
        <v>397</v>
      </c>
      <c r="D31" s="95" t="s">
        <v>398</v>
      </c>
      <c r="E31" s="109" t="s">
        <v>284</v>
      </c>
      <c r="F31" s="76"/>
      <c r="G31" s="96">
        <f t="shared" ref="G31:L31" si="11">G32</f>
        <v>1400</v>
      </c>
      <c r="H31" s="97">
        <f t="shared" si="11"/>
        <v>812.56</v>
      </c>
      <c r="I31" s="96">
        <f t="shared" si="11"/>
        <v>1400</v>
      </c>
      <c r="J31" s="96">
        <f t="shared" si="11"/>
        <v>1400</v>
      </c>
      <c r="K31" s="96">
        <f t="shared" si="11"/>
        <v>1450</v>
      </c>
      <c r="L31" s="96">
        <f t="shared" si="11"/>
        <v>1500</v>
      </c>
      <c r="M31" s="75"/>
      <c r="N31" s="75"/>
    </row>
    <row r="32" spans="3:14" ht="39.6" x14ac:dyDescent="0.25">
      <c r="C32" s="98" t="s">
        <v>399</v>
      </c>
      <c r="D32" s="100" t="s">
        <v>400</v>
      </c>
      <c r="E32" s="91" t="s">
        <v>284</v>
      </c>
      <c r="F32" s="76"/>
      <c r="G32" s="93">
        <v>1400</v>
      </c>
      <c r="H32" s="93">
        <v>812.56</v>
      </c>
      <c r="I32" s="93">
        <v>1400</v>
      </c>
      <c r="J32" s="93">
        <v>1400</v>
      </c>
      <c r="K32" s="93">
        <v>1450</v>
      </c>
      <c r="L32" s="93">
        <v>1500</v>
      </c>
      <c r="M32" s="75"/>
      <c r="N32" s="75"/>
    </row>
    <row r="33" spans="3:14" x14ac:dyDescent="0.25">
      <c r="C33" s="94" t="s">
        <v>58</v>
      </c>
      <c r="D33" s="95" t="s">
        <v>57</v>
      </c>
      <c r="E33" s="109" t="s">
        <v>284</v>
      </c>
      <c r="F33" s="76"/>
      <c r="G33" s="96">
        <f t="shared" ref="G33:L33" si="12">G34+G36</f>
        <v>8000</v>
      </c>
      <c r="H33" s="97">
        <f t="shared" si="12"/>
        <v>4619.6399999999994</v>
      </c>
      <c r="I33" s="96">
        <f t="shared" si="12"/>
        <v>7953</v>
      </c>
      <c r="J33" s="96">
        <f t="shared" si="12"/>
        <v>9000</v>
      </c>
      <c r="K33" s="96">
        <f t="shared" si="12"/>
        <v>10000</v>
      </c>
      <c r="L33" s="96">
        <f t="shared" si="12"/>
        <v>10000</v>
      </c>
      <c r="M33" s="75"/>
      <c r="N33" s="75"/>
    </row>
    <row r="34" spans="3:14" x14ac:dyDescent="0.25">
      <c r="C34" s="102" t="s">
        <v>402</v>
      </c>
      <c r="D34" s="103" t="s">
        <v>401</v>
      </c>
      <c r="E34" s="104"/>
      <c r="F34" s="76"/>
      <c r="G34" s="106">
        <f t="shared" ref="G34:L34" si="13">G35</f>
        <v>5200</v>
      </c>
      <c r="H34" s="106">
        <f t="shared" si="13"/>
        <v>2280.89</v>
      </c>
      <c r="I34" s="106">
        <f t="shared" si="13"/>
        <v>5171</v>
      </c>
      <c r="J34" s="106">
        <f t="shared" si="13"/>
        <v>6000</v>
      </c>
      <c r="K34" s="106">
        <f t="shared" si="13"/>
        <v>7000</v>
      </c>
      <c r="L34" s="106">
        <f t="shared" si="13"/>
        <v>7000</v>
      </c>
      <c r="M34" s="75"/>
      <c r="N34" s="75"/>
    </row>
    <row r="35" spans="3:14" ht="52.8" x14ac:dyDescent="0.25">
      <c r="C35" s="98" t="s">
        <v>403</v>
      </c>
      <c r="D35" s="98" t="s">
        <v>404</v>
      </c>
      <c r="E35" s="91" t="s">
        <v>284</v>
      </c>
      <c r="F35" s="76"/>
      <c r="G35" s="93">
        <v>5200</v>
      </c>
      <c r="H35" s="93">
        <v>2280.89</v>
      </c>
      <c r="I35" s="93">
        <v>5171</v>
      </c>
      <c r="J35" s="93">
        <v>6000</v>
      </c>
      <c r="K35" s="93">
        <v>7000</v>
      </c>
      <c r="L35" s="93">
        <v>7000</v>
      </c>
      <c r="M35" s="75"/>
      <c r="N35" s="75"/>
    </row>
    <row r="36" spans="3:14" x14ac:dyDescent="0.25">
      <c r="C36" s="102" t="s">
        <v>406</v>
      </c>
      <c r="D36" s="103" t="s">
        <v>405</v>
      </c>
      <c r="E36" s="104"/>
      <c r="F36" s="105"/>
      <c r="G36" s="106">
        <f>G37+G39</f>
        <v>2800</v>
      </c>
      <c r="H36" s="107">
        <f t="shared" ref="H36:L36" si="14">H37+H39</f>
        <v>2338.75</v>
      </c>
      <c r="I36" s="106">
        <f t="shared" si="14"/>
        <v>2782</v>
      </c>
      <c r="J36" s="106">
        <f t="shared" si="14"/>
        <v>3000</v>
      </c>
      <c r="K36" s="106">
        <f t="shared" si="14"/>
        <v>3000</v>
      </c>
      <c r="L36" s="106">
        <f t="shared" si="14"/>
        <v>3000</v>
      </c>
      <c r="M36" s="75"/>
      <c r="N36" s="75"/>
    </row>
    <row r="37" spans="3:14" x14ac:dyDescent="0.25">
      <c r="C37" s="98" t="s">
        <v>409</v>
      </c>
      <c r="D37" s="100" t="s">
        <v>407</v>
      </c>
      <c r="E37" s="91" t="s">
        <v>284</v>
      </c>
      <c r="F37" s="48"/>
      <c r="G37" s="93">
        <f t="shared" ref="G37:L37" si="15">G38</f>
        <v>2000</v>
      </c>
      <c r="H37" s="92">
        <f t="shared" si="15"/>
        <v>2045.32</v>
      </c>
      <c r="I37" s="93">
        <f t="shared" si="15"/>
        <v>2032</v>
      </c>
      <c r="J37" s="93">
        <f t="shared" si="15"/>
        <v>2200</v>
      </c>
      <c r="K37" s="93">
        <f t="shared" si="15"/>
        <v>2200</v>
      </c>
      <c r="L37" s="93">
        <f t="shared" si="15"/>
        <v>2200</v>
      </c>
      <c r="M37" s="75"/>
      <c r="N37" s="75"/>
    </row>
    <row r="38" spans="3:14" ht="39.6" x14ac:dyDescent="0.25">
      <c r="C38" s="98" t="s">
        <v>408</v>
      </c>
      <c r="D38" s="100" t="s">
        <v>410</v>
      </c>
      <c r="E38" s="91" t="s">
        <v>284</v>
      </c>
      <c r="F38" s="48"/>
      <c r="G38" s="93">
        <v>2000</v>
      </c>
      <c r="H38" s="92">
        <v>2045.32</v>
      </c>
      <c r="I38" s="93">
        <v>2032</v>
      </c>
      <c r="J38" s="93">
        <v>2200</v>
      </c>
      <c r="K38" s="93">
        <v>2200</v>
      </c>
      <c r="L38" s="93">
        <v>2200</v>
      </c>
      <c r="M38" s="75"/>
      <c r="N38" s="75"/>
    </row>
    <row r="39" spans="3:14" x14ac:dyDescent="0.25">
      <c r="C39" s="98" t="s">
        <v>412</v>
      </c>
      <c r="D39" s="100" t="s">
        <v>411</v>
      </c>
      <c r="E39" s="91" t="s">
        <v>284</v>
      </c>
      <c r="F39" s="48"/>
      <c r="G39" s="93">
        <f t="shared" ref="G39:L39" si="16">G40</f>
        <v>800</v>
      </c>
      <c r="H39" s="92">
        <f t="shared" si="16"/>
        <v>293.43</v>
      </c>
      <c r="I39" s="93">
        <f t="shared" si="16"/>
        <v>750</v>
      </c>
      <c r="J39" s="93">
        <f t="shared" si="16"/>
        <v>800</v>
      </c>
      <c r="K39" s="93">
        <f t="shared" si="16"/>
        <v>800</v>
      </c>
      <c r="L39" s="93">
        <f t="shared" si="16"/>
        <v>800</v>
      </c>
      <c r="M39" s="75"/>
      <c r="N39" s="75"/>
    </row>
    <row r="40" spans="3:14" ht="39.6" x14ac:dyDescent="0.25">
      <c r="C40" s="98" t="s">
        <v>413</v>
      </c>
      <c r="D40" s="100" t="s">
        <v>414</v>
      </c>
      <c r="E40" s="91" t="s">
        <v>284</v>
      </c>
      <c r="F40" s="105"/>
      <c r="G40" s="93">
        <v>800</v>
      </c>
      <c r="H40" s="93">
        <v>293.43</v>
      </c>
      <c r="I40" s="93">
        <v>750</v>
      </c>
      <c r="J40" s="93">
        <v>800</v>
      </c>
      <c r="K40" s="93">
        <v>800</v>
      </c>
      <c r="L40" s="93">
        <v>800</v>
      </c>
      <c r="M40" s="75"/>
      <c r="N40" s="75"/>
    </row>
    <row r="41" spans="3:14" x14ac:dyDescent="0.25">
      <c r="C41" s="94" t="s">
        <v>88</v>
      </c>
      <c r="D41" s="95" t="s">
        <v>87</v>
      </c>
      <c r="E41" s="110"/>
      <c r="F41" s="76"/>
      <c r="G41" s="96">
        <f t="shared" ref="G41:L41" si="17">G42+G44</f>
        <v>5050</v>
      </c>
      <c r="H41" s="97">
        <f t="shared" si="17"/>
        <v>4275.0600000000004</v>
      </c>
      <c r="I41" s="96">
        <f t="shared" si="17"/>
        <v>5050</v>
      </c>
      <c r="J41" s="96">
        <f t="shared" si="17"/>
        <v>5050</v>
      </c>
      <c r="K41" s="96">
        <f t="shared" si="17"/>
        <v>5050</v>
      </c>
      <c r="L41" s="96">
        <f t="shared" si="17"/>
        <v>5050</v>
      </c>
      <c r="M41" s="75"/>
      <c r="N41" s="87"/>
    </row>
    <row r="42" spans="3:14" ht="39.6" x14ac:dyDescent="0.25">
      <c r="C42" s="35" t="s">
        <v>415</v>
      </c>
      <c r="D42" s="35" t="s">
        <v>417</v>
      </c>
      <c r="E42" s="104"/>
      <c r="F42" s="105"/>
      <c r="G42" s="106">
        <f>G43</f>
        <v>5000</v>
      </c>
      <c r="H42" s="107">
        <f t="shared" ref="H42:L42" si="18">H43</f>
        <v>4235.0600000000004</v>
      </c>
      <c r="I42" s="106">
        <f t="shared" si="18"/>
        <v>5000</v>
      </c>
      <c r="J42" s="106">
        <f t="shared" si="18"/>
        <v>5000</v>
      </c>
      <c r="K42" s="106">
        <f t="shared" si="18"/>
        <v>5000</v>
      </c>
      <c r="L42" s="106">
        <f t="shared" si="18"/>
        <v>5000</v>
      </c>
      <c r="M42" s="75"/>
      <c r="N42" s="75"/>
    </row>
    <row r="43" spans="3:14" ht="52.8" x14ac:dyDescent="0.25">
      <c r="C43" s="32" t="s">
        <v>416</v>
      </c>
      <c r="D43" s="100" t="s">
        <v>419</v>
      </c>
      <c r="E43" s="111" t="s">
        <v>284</v>
      </c>
      <c r="F43" s="48"/>
      <c r="G43" s="93">
        <v>5000</v>
      </c>
      <c r="H43" s="92">
        <v>4235.0600000000004</v>
      </c>
      <c r="I43" s="93">
        <v>5000</v>
      </c>
      <c r="J43" s="93">
        <v>5000</v>
      </c>
      <c r="K43" s="93">
        <v>5000</v>
      </c>
      <c r="L43" s="93">
        <v>5000</v>
      </c>
      <c r="M43" s="75"/>
      <c r="N43" s="75"/>
    </row>
    <row r="44" spans="3:14" ht="42" customHeight="1" x14ac:dyDescent="0.25">
      <c r="C44" s="102" t="s">
        <v>91</v>
      </c>
      <c r="D44" s="35" t="s">
        <v>90</v>
      </c>
      <c r="E44" s="104"/>
      <c r="F44" s="48"/>
      <c r="G44" s="106">
        <f t="shared" ref="G44:L44" si="19">G45</f>
        <v>50</v>
      </c>
      <c r="H44" s="106">
        <f t="shared" si="19"/>
        <v>40</v>
      </c>
      <c r="I44" s="106">
        <f t="shared" si="19"/>
        <v>50</v>
      </c>
      <c r="J44" s="106">
        <f t="shared" si="19"/>
        <v>50</v>
      </c>
      <c r="K44" s="106">
        <f t="shared" si="19"/>
        <v>50</v>
      </c>
      <c r="L44" s="106">
        <f t="shared" si="19"/>
        <v>50</v>
      </c>
      <c r="M44" s="75"/>
      <c r="N44" s="75"/>
    </row>
    <row r="45" spans="3:14" ht="66.75" customHeight="1" x14ac:dyDescent="0.25">
      <c r="C45" s="102" t="s">
        <v>477</v>
      </c>
      <c r="D45" s="103" t="s">
        <v>103</v>
      </c>
      <c r="E45" s="113"/>
      <c r="F45" s="105"/>
      <c r="G45" s="107">
        <f>G46</f>
        <v>50</v>
      </c>
      <c r="H45" s="107">
        <f t="shared" ref="H45:I45" si="20">H46</f>
        <v>40</v>
      </c>
      <c r="I45" s="106">
        <f t="shared" si="20"/>
        <v>50</v>
      </c>
      <c r="J45" s="106">
        <v>50</v>
      </c>
      <c r="K45" s="106">
        <v>50</v>
      </c>
      <c r="L45" s="106">
        <v>50</v>
      </c>
      <c r="M45" s="75"/>
      <c r="N45" s="75"/>
    </row>
    <row r="46" spans="3:14" ht="93.6" customHeight="1" x14ac:dyDescent="0.25">
      <c r="C46" s="98" t="s">
        <v>476</v>
      </c>
      <c r="D46" s="99" t="s">
        <v>475</v>
      </c>
      <c r="E46" s="91" t="s">
        <v>418</v>
      </c>
      <c r="F46" s="48"/>
      <c r="G46" s="93">
        <v>50</v>
      </c>
      <c r="H46" s="92">
        <v>40</v>
      </c>
      <c r="I46" s="93">
        <v>50</v>
      </c>
      <c r="J46" s="93">
        <v>50</v>
      </c>
      <c r="K46" s="93">
        <v>50</v>
      </c>
      <c r="L46" s="93">
        <v>50</v>
      </c>
      <c r="M46" s="75"/>
      <c r="N46" s="75"/>
    </row>
    <row r="47" spans="3:14" ht="39.6" x14ac:dyDescent="0.25">
      <c r="C47" s="94" t="s">
        <v>111</v>
      </c>
      <c r="D47" s="95" t="s">
        <v>110</v>
      </c>
      <c r="E47" s="101"/>
      <c r="F47" s="76"/>
      <c r="G47" s="96">
        <f t="shared" ref="G47:L47" si="21">G48+G50+G53+G55+G59</f>
        <v>36742</v>
      </c>
      <c r="H47" s="97">
        <f t="shared" si="21"/>
        <v>29949.440000000002</v>
      </c>
      <c r="I47" s="96">
        <f t="shared" si="21"/>
        <v>36742</v>
      </c>
      <c r="J47" s="96">
        <f t="shared" si="21"/>
        <v>36004</v>
      </c>
      <c r="K47" s="96">
        <f t="shared" si="21"/>
        <v>35957</v>
      </c>
      <c r="L47" s="96">
        <f t="shared" si="21"/>
        <v>35700</v>
      </c>
      <c r="M47" s="75"/>
      <c r="N47" s="75"/>
    </row>
    <row r="48" spans="3:14" ht="77.25" customHeight="1" x14ac:dyDescent="0.25">
      <c r="C48" s="102" t="s">
        <v>113</v>
      </c>
      <c r="D48" s="103" t="s">
        <v>112</v>
      </c>
      <c r="E48" s="88"/>
      <c r="F48" s="48"/>
      <c r="G48" s="93">
        <f>G49</f>
        <v>270</v>
      </c>
      <c r="H48" s="92">
        <f t="shared" ref="H48:L48" si="22">H49</f>
        <v>10</v>
      </c>
      <c r="I48" s="93">
        <f t="shared" si="22"/>
        <v>270</v>
      </c>
      <c r="J48" s="93">
        <f t="shared" si="22"/>
        <v>320</v>
      </c>
      <c r="K48" s="93">
        <f t="shared" si="22"/>
        <v>320</v>
      </c>
      <c r="L48" s="93">
        <f t="shared" si="22"/>
        <v>320</v>
      </c>
      <c r="M48" s="75"/>
      <c r="N48" s="75"/>
    </row>
    <row r="49" spans="3:14" ht="49.5" customHeight="1" x14ac:dyDescent="0.25">
      <c r="C49" s="98" t="s">
        <v>479</v>
      </c>
      <c r="D49" s="100" t="s">
        <v>478</v>
      </c>
      <c r="E49" s="91" t="s">
        <v>418</v>
      </c>
      <c r="F49" s="48"/>
      <c r="G49" s="93">
        <v>270</v>
      </c>
      <c r="H49" s="92">
        <v>10</v>
      </c>
      <c r="I49" s="93">
        <v>270</v>
      </c>
      <c r="J49" s="93">
        <v>320</v>
      </c>
      <c r="K49" s="93">
        <v>320</v>
      </c>
      <c r="L49" s="93">
        <v>320</v>
      </c>
      <c r="M49" s="75"/>
      <c r="N49" s="75"/>
    </row>
    <row r="50" spans="3:14" ht="39" customHeight="1" x14ac:dyDescent="0.25">
      <c r="C50" s="102" t="s">
        <v>118</v>
      </c>
      <c r="D50" s="108" t="s">
        <v>117</v>
      </c>
      <c r="E50" s="112"/>
      <c r="F50" s="48"/>
      <c r="G50" s="93">
        <f>G51+G52</f>
        <v>6032</v>
      </c>
      <c r="H50" s="92">
        <f t="shared" ref="H50:L50" si="23">H51+H52</f>
        <v>5051.93</v>
      </c>
      <c r="I50" s="93">
        <f t="shared" si="23"/>
        <v>6032</v>
      </c>
      <c r="J50" s="93">
        <f t="shared" si="23"/>
        <v>6134</v>
      </c>
      <c r="K50" s="93">
        <f t="shared" si="23"/>
        <v>6337</v>
      </c>
      <c r="L50" s="93">
        <f t="shared" si="23"/>
        <v>6540</v>
      </c>
      <c r="M50" s="75"/>
      <c r="N50" s="75"/>
    </row>
    <row r="51" spans="3:14" ht="87" customHeight="1" x14ac:dyDescent="0.25">
      <c r="C51" s="98" t="s">
        <v>481</v>
      </c>
      <c r="D51" s="100" t="s">
        <v>480</v>
      </c>
      <c r="E51" s="91" t="s">
        <v>418</v>
      </c>
      <c r="F51" s="48"/>
      <c r="G51" s="93">
        <v>5900</v>
      </c>
      <c r="H51" s="92">
        <v>4961.54</v>
      </c>
      <c r="I51" s="93">
        <v>5900</v>
      </c>
      <c r="J51" s="93">
        <v>6000</v>
      </c>
      <c r="K51" s="93">
        <v>6200</v>
      </c>
      <c r="L51" s="93">
        <v>6400</v>
      </c>
      <c r="M51" s="75"/>
      <c r="N51" s="75"/>
    </row>
    <row r="52" spans="3:14" ht="79.5" customHeight="1" x14ac:dyDescent="0.25">
      <c r="C52" s="98" t="s">
        <v>482</v>
      </c>
      <c r="D52" s="100" t="s">
        <v>483</v>
      </c>
      <c r="E52" s="91" t="s">
        <v>418</v>
      </c>
      <c r="F52" s="105"/>
      <c r="G52" s="106">
        <v>132</v>
      </c>
      <c r="H52" s="107">
        <v>90.39</v>
      </c>
      <c r="I52" s="106">
        <v>132</v>
      </c>
      <c r="J52" s="106">
        <v>134</v>
      </c>
      <c r="K52" s="106">
        <v>137</v>
      </c>
      <c r="L52" s="106">
        <v>140</v>
      </c>
      <c r="M52" s="75"/>
      <c r="N52" s="75"/>
    </row>
    <row r="53" spans="3:14" ht="88.5" customHeight="1" x14ac:dyDescent="0.25">
      <c r="C53" s="102" t="s">
        <v>484</v>
      </c>
      <c r="D53" s="108" t="s">
        <v>120</v>
      </c>
      <c r="E53" s="118"/>
      <c r="F53" s="54"/>
      <c r="G53" s="114">
        <f>G54</f>
        <v>23100</v>
      </c>
      <c r="H53" s="115">
        <f t="shared" ref="H53:L53" si="24">H54</f>
        <v>17810.669999999998</v>
      </c>
      <c r="I53" s="114">
        <f t="shared" si="24"/>
        <v>23100</v>
      </c>
      <c r="J53" s="114">
        <f t="shared" si="24"/>
        <v>22000</v>
      </c>
      <c r="K53" s="114">
        <f t="shared" si="24"/>
        <v>22000</v>
      </c>
      <c r="L53" s="114">
        <f t="shared" si="24"/>
        <v>22000</v>
      </c>
      <c r="M53" s="75"/>
      <c r="N53" s="75"/>
    </row>
    <row r="54" spans="3:14" ht="75.75" customHeight="1" x14ac:dyDescent="0.25">
      <c r="C54" s="98" t="s">
        <v>485</v>
      </c>
      <c r="D54" s="100" t="s">
        <v>486</v>
      </c>
      <c r="E54" s="91" t="s">
        <v>418</v>
      </c>
      <c r="F54" s="90"/>
      <c r="G54" s="119">
        <v>23100</v>
      </c>
      <c r="H54" s="119">
        <v>17810.669999999998</v>
      </c>
      <c r="I54" s="119">
        <v>23100</v>
      </c>
      <c r="J54" s="119">
        <v>22000</v>
      </c>
      <c r="K54" s="119">
        <v>22000</v>
      </c>
      <c r="L54" s="119">
        <v>22000</v>
      </c>
      <c r="M54" s="75"/>
      <c r="N54" s="75"/>
    </row>
    <row r="55" spans="3:14" ht="26.4" x14ac:dyDescent="0.25">
      <c r="C55" s="102" t="s">
        <v>124</v>
      </c>
      <c r="D55" s="103" t="s">
        <v>123</v>
      </c>
      <c r="E55" s="120"/>
      <c r="F55" s="120"/>
      <c r="G55" s="121">
        <f>G56</f>
        <v>300</v>
      </c>
      <c r="H55" s="122">
        <f t="shared" ref="H55:L56" si="25">H56</f>
        <v>262.74</v>
      </c>
      <c r="I55" s="121">
        <f>I56</f>
        <v>300</v>
      </c>
      <c r="J55" s="121">
        <f t="shared" si="25"/>
        <v>550</v>
      </c>
      <c r="K55" s="121">
        <f t="shared" si="25"/>
        <v>550</v>
      </c>
      <c r="L55" s="121">
        <f t="shared" si="25"/>
        <v>550</v>
      </c>
      <c r="M55" s="75"/>
      <c r="N55" s="75"/>
    </row>
    <row r="56" spans="3:14" ht="52.8" x14ac:dyDescent="0.25">
      <c r="C56" s="98" t="s">
        <v>126</v>
      </c>
      <c r="D56" s="100" t="s">
        <v>125</v>
      </c>
      <c r="E56" s="91"/>
      <c r="F56" s="88"/>
      <c r="G56" s="123">
        <f>G57</f>
        <v>300</v>
      </c>
      <c r="H56" s="89">
        <f t="shared" si="25"/>
        <v>262.74</v>
      </c>
      <c r="I56" s="123">
        <f>I57</f>
        <v>300</v>
      </c>
      <c r="J56" s="123">
        <f t="shared" si="25"/>
        <v>550</v>
      </c>
      <c r="K56" s="123">
        <f t="shared" si="25"/>
        <v>550</v>
      </c>
      <c r="L56" s="123">
        <f t="shared" si="25"/>
        <v>550</v>
      </c>
      <c r="M56" s="75"/>
      <c r="N56" s="75"/>
    </row>
    <row r="57" spans="3:14" ht="48.75" customHeight="1" x14ac:dyDescent="0.25">
      <c r="C57" s="98" t="s">
        <v>488</v>
      </c>
      <c r="D57" s="100" t="s">
        <v>487</v>
      </c>
      <c r="E57" s="91" t="s">
        <v>418</v>
      </c>
      <c r="F57" s="88"/>
      <c r="G57" s="123">
        <v>300</v>
      </c>
      <c r="H57" s="89">
        <v>262.74</v>
      </c>
      <c r="I57" s="123">
        <v>300</v>
      </c>
      <c r="J57" s="123">
        <v>550</v>
      </c>
      <c r="K57" s="123">
        <v>550</v>
      </c>
      <c r="L57" s="123">
        <v>550</v>
      </c>
      <c r="M57" s="75"/>
      <c r="N57" s="75"/>
    </row>
    <row r="58" spans="3:14" ht="87.75" customHeight="1" x14ac:dyDescent="0.25">
      <c r="C58" s="102" t="s">
        <v>262</v>
      </c>
      <c r="D58" s="103" t="s">
        <v>261</v>
      </c>
      <c r="E58" s="120"/>
      <c r="F58" s="120"/>
      <c r="G58" s="121">
        <f>G59</f>
        <v>7040</v>
      </c>
      <c r="H58" s="122">
        <f t="shared" ref="H58:L59" si="26">H59</f>
        <v>6814.1</v>
      </c>
      <c r="I58" s="121">
        <f t="shared" si="26"/>
        <v>7040</v>
      </c>
      <c r="J58" s="121">
        <f t="shared" si="26"/>
        <v>7000</v>
      </c>
      <c r="K58" s="121">
        <f t="shared" si="26"/>
        <v>6750</v>
      </c>
      <c r="L58" s="121">
        <f t="shared" si="26"/>
        <v>6290</v>
      </c>
      <c r="M58" s="75"/>
      <c r="N58" s="75"/>
    </row>
    <row r="59" spans="3:14" ht="88.5" customHeight="1" x14ac:dyDescent="0.25">
      <c r="C59" s="102" t="s">
        <v>317</v>
      </c>
      <c r="D59" s="100" t="s">
        <v>316</v>
      </c>
      <c r="E59" s="91"/>
      <c r="F59" s="120"/>
      <c r="G59" s="121">
        <f>G60</f>
        <v>7040</v>
      </c>
      <c r="H59" s="122">
        <f t="shared" si="26"/>
        <v>6814.1</v>
      </c>
      <c r="I59" s="121">
        <f t="shared" si="26"/>
        <v>7040</v>
      </c>
      <c r="J59" s="121">
        <f t="shared" si="26"/>
        <v>7000</v>
      </c>
      <c r="K59" s="121">
        <f t="shared" si="26"/>
        <v>6750</v>
      </c>
      <c r="L59" s="121">
        <f t="shared" si="26"/>
        <v>6290</v>
      </c>
      <c r="M59" s="75"/>
      <c r="N59" s="75"/>
    </row>
    <row r="60" spans="3:14" ht="87.75" customHeight="1" x14ac:dyDescent="0.25">
      <c r="C60" s="48" t="s">
        <v>489</v>
      </c>
      <c r="D60" s="100" t="s">
        <v>490</v>
      </c>
      <c r="E60" s="91" t="s">
        <v>418</v>
      </c>
      <c r="F60" s="88"/>
      <c r="G60" s="123">
        <v>7040</v>
      </c>
      <c r="H60" s="89">
        <v>6814.1</v>
      </c>
      <c r="I60" s="123">
        <v>7040</v>
      </c>
      <c r="J60" s="123">
        <v>7000</v>
      </c>
      <c r="K60" s="123">
        <v>6750</v>
      </c>
      <c r="L60" s="123">
        <v>6290</v>
      </c>
      <c r="M60" s="75"/>
      <c r="N60" s="75"/>
    </row>
    <row r="61" spans="3:14" ht="26.4" x14ac:dyDescent="0.25">
      <c r="C61" s="94" t="s">
        <v>129</v>
      </c>
      <c r="D61" s="95" t="s">
        <v>128</v>
      </c>
      <c r="E61" s="112"/>
      <c r="F61" s="48"/>
      <c r="G61" s="96">
        <f>G62</f>
        <v>1950</v>
      </c>
      <c r="H61" s="97">
        <f t="shared" ref="H61:L61" si="27">H62</f>
        <v>1711.03</v>
      </c>
      <c r="I61" s="96">
        <f t="shared" si="27"/>
        <v>1950</v>
      </c>
      <c r="J61" s="96">
        <f t="shared" si="27"/>
        <v>1500</v>
      </c>
      <c r="K61" s="96">
        <f t="shared" si="27"/>
        <v>1600</v>
      </c>
      <c r="L61" s="96">
        <f t="shared" si="27"/>
        <v>1600</v>
      </c>
      <c r="M61" s="75"/>
      <c r="N61" s="75"/>
    </row>
    <row r="62" spans="3:14" ht="26.4" x14ac:dyDescent="0.25">
      <c r="C62" s="102" t="s">
        <v>131</v>
      </c>
      <c r="D62" s="103" t="s">
        <v>130</v>
      </c>
      <c r="E62" s="112"/>
      <c r="F62" s="48"/>
      <c r="G62" s="93">
        <f>G63+G64+G65+G66</f>
        <v>1950</v>
      </c>
      <c r="H62" s="92">
        <f t="shared" ref="H62:L62" si="28">H63+H64+H65+H66</f>
        <v>1711.03</v>
      </c>
      <c r="I62" s="93">
        <f t="shared" si="28"/>
        <v>1950</v>
      </c>
      <c r="J62" s="93">
        <f t="shared" si="28"/>
        <v>1500</v>
      </c>
      <c r="K62" s="93">
        <f t="shared" si="28"/>
        <v>1600</v>
      </c>
      <c r="L62" s="93">
        <f t="shared" si="28"/>
        <v>1600</v>
      </c>
      <c r="M62" s="75"/>
      <c r="N62" s="75"/>
    </row>
    <row r="63" spans="3:14" ht="26.4" x14ac:dyDescent="0.25">
      <c r="C63" s="98" t="s">
        <v>133</v>
      </c>
      <c r="D63" s="100" t="s">
        <v>132</v>
      </c>
      <c r="E63" s="124" t="s">
        <v>318</v>
      </c>
      <c r="F63" s="48"/>
      <c r="G63" s="93">
        <v>1529.9</v>
      </c>
      <c r="H63" s="92">
        <v>750.7</v>
      </c>
      <c r="I63" s="93">
        <v>1529.9</v>
      </c>
      <c r="J63" s="93">
        <v>570</v>
      </c>
      <c r="K63" s="93">
        <v>610</v>
      </c>
      <c r="L63" s="93">
        <v>610</v>
      </c>
      <c r="M63" s="75"/>
      <c r="N63" s="75"/>
    </row>
    <row r="64" spans="3:14" ht="26.4" x14ac:dyDescent="0.25">
      <c r="C64" s="98" t="s">
        <v>137</v>
      </c>
      <c r="D64" s="100" t="s">
        <v>136</v>
      </c>
      <c r="E64" s="124" t="s">
        <v>318</v>
      </c>
      <c r="F64" s="48"/>
      <c r="G64" s="93">
        <v>120</v>
      </c>
      <c r="H64" s="92">
        <v>667.17</v>
      </c>
      <c r="I64" s="93">
        <v>120</v>
      </c>
      <c r="J64" s="93">
        <v>600</v>
      </c>
      <c r="K64" s="93">
        <v>640</v>
      </c>
      <c r="L64" s="93">
        <v>640</v>
      </c>
      <c r="M64" s="75"/>
      <c r="N64" s="75"/>
    </row>
    <row r="65" spans="3:15" ht="26.4" x14ac:dyDescent="0.25">
      <c r="C65" s="98" t="s">
        <v>139</v>
      </c>
      <c r="D65" s="100" t="s">
        <v>138</v>
      </c>
      <c r="E65" s="124" t="s">
        <v>318</v>
      </c>
      <c r="F65" s="48"/>
      <c r="G65" s="93">
        <v>300</v>
      </c>
      <c r="H65" s="92">
        <v>293.11</v>
      </c>
      <c r="I65" s="93">
        <v>300</v>
      </c>
      <c r="J65" s="93">
        <v>280</v>
      </c>
      <c r="K65" s="93">
        <v>300</v>
      </c>
      <c r="L65" s="93">
        <v>300</v>
      </c>
      <c r="M65" s="75"/>
      <c r="N65" s="75"/>
    </row>
    <row r="66" spans="3:15" ht="52.8" x14ac:dyDescent="0.25">
      <c r="C66" s="98" t="s">
        <v>143</v>
      </c>
      <c r="D66" s="100" t="s">
        <v>142</v>
      </c>
      <c r="E66" s="124" t="s">
        <v>318</v>
      </c>
      <c r="F66" s="48"/>
      <c r="G66" s="93">
        <v>0.1</v>
      </c>
      <c r="H66" s="92">
        <v>0.05</v>
      </c>
      <c r="I66" s="93">
        <v>0.1</v>
      </c>
      <c r="J66" s="93">
        <v>50</v>
      </c>
      <c r="K66" s="93">
        <v>50</v>
      </c>
      <c r="L66" s="93">
        <v>50</v>
      </c>
      <c r="M66" s="75"/>
      <c r="N66" s="75"/>
    </row>
    <row r="67" spans="3:15" ht="26.4" x14ac:dyDescent="0.25">
      <c r="C67" s="94" t="s">
        <v>165</v>
      </c>
      <c r="D67" s="95" t="s">
        <v>164</v>
      </c>
      <c r="E67" s="101"/>
      <c r="F67" s="76"/>
      <c r="G67" s="96">
        <f t="shared" ref="G67:L67" si="29">G68+G71</f>
        <v>5700</v>
      </c>
      <c r="H67" s="97">
        <f t="shared" si="29"/>
        <v>4725.9599999999991</v>
      </c>
      <c r="I67" s="96">
        <f t="shared" si="29"/>
        <v>5700</v>
      </c>
      <c r="J67" s="96">
        <f t="shared" si="29"/>
        <v>5563</v>
      </c>
      <c r="K67" s="96">
        <f t="shared" si="29"/>
        <v>5050</v>
      </c>
      <c r="L67" s="96">
        <f t="shared" si="29"/>
        <v>5050</v>
      </c>
      <c r="M67" s="75"/>
      <c r="N67" s="75"/>
    </row>
    <row r="68" spans="3:15" x14ac:dyDescent="0.25">
      <c r="C68" s="98" t="s">
        <v>167</v>
      </c>
      <c r="D68" s="100" t="s">
        <v>166</v>
      </c>
      <c r="E68" s="112"/>
      <c r="F68" s="48"/>
      <c r="G68" s="93">
        <f>G69</f>
        <v>50</v>
      </c>
      <c r="H68" s="92">
        <f>H69</f>
        <v>16.48</v>
      </c>
      <c r="I68" s="93">
        <f t="shared" ref="I68:L68" si="30">I69</f>
        <v>50</v>
      </c>
      <c r="J68" s="93">
        <f t="shared" si="30"/>
        <v>50</v>
      </c>
      <c r="K68" s="93">
        <f t="shared" si="30"/>
        <v>50</v>
      </c>
      <c r="L68" s="93">
        <f t="shared" si="30"/>
        <v>50</v>
      </c>
      <c r="M68" s="75"/>
      <c r="N68" s="87"/>
    </row>
    <row r="69" spans="3:15" ht="26.4" x14ac:dyDescent="0.25">
      <c r="C69" s="102" t="s">
        <v>169</v>
      </c>
      <c r="D69" s="103" t="s">
        <v>168</v>
      </c>
      <c r="E69" s="88"/>
      <c r="F69" s="48"/>
      <c r="G69" s="93">
        <f>G70</f>
        <v>50</v>
      </c>
      <c r="H69" s="92">
        <f t="shared" ref="H69:L69" si="31">H70</f>
        <v>16.48</v>
      </c>
      <c r="I69" s="93">
        <f t="shared" si="31"/>
        <v>50</v>
      </c>
      <c r="J69" s="93">
        <f t="shared" si="31"/>
        <v>50</v>
      </c>
      <c r="K69" s="93">
        <f t="shared" si="31"/>
        <v>50</v>
      </c>
      <c r="L69" s="93">
        <f t="shared" si="31"/>
        <v>50</v>
      </c>
      <c r="M69" s="75"/>
      <c r="N69" s="75"/>
      <c r="O69" s="36"/>
    </row>
    <row r="70" spans="3:15" ht="39.6" x14ac:dyDescent="0.25">
      <c r="C70" s="98" t="s">
        <v>491</v>
      </c>
      <c r="D70" s="100" t="s">
        <v>493</v>
      </c>
      <c r="E70" s="91" t="s">
        <v>418</v>
      </c>
      <c r="F70" s="48"/>
      <c r="G70" s="93">
        <v>50</v>
      </c>
      <c r="H70" s="92">
        <v>16.48</v>
      </c>
      <c r="I70" s="93">
        <v>50</v>
      </c>
      <c r="J70" s="93">
        <v>50</v>
      </c>
      <c r="K70" s="93">
        <v>50</v>
      </c>
      <c r="L70" s="93">
        <v>50</v>
      </c>
      <c r="M70" s="75"/>
      <c r="N70" s="75"/>
    </row>
    <row r="71" spans="3:15" x14ac:dyDescent="0.25">
      <c r="C71" s="98" t="s">
        <v>173</v>
      </c>
      <c r="D71" s="100" t="s">
        <v>172</v>
      </c>
      <c r="E71" s="112"/>
      <c r="F71" s="48"/>
      <c r="G71" s="93">
        <f>G72</f>
        <v>5650</v>
      </c>
      <c r="H71" s="92">
        <f t="shared" ref="H71:L72" si="32">H72</f>
        <v>4709.4799999999996</v>
      </c>
      <c r="I71" s="93">
        <f t="shared" si="32"/>
        <v>5650</v>
      </c>
      <c r="J71" s="93">
        <f t="shared" si="32"/>
        <v>5513</v>
      </c>
      <c r="K71" s="93">
        <f t="shared" si="32"/>
        <v>5000</v>
      </c>
      <c r="L71" s="93">
        <f t="shared" si="32"/>
        <v>5000</v>
      </c>
      <c r="M71" s="75"/>
      <c r="N71" s="75"/>
    </row>
    <row r="72" spans="3:15" ht="26.4" x14ac:dyDescent="0.25">
      <c r="C72" s="102" t="s">
        <v>175</v>
      </c>
      <c r="D72" s="103" t="s">
        <v>174</v>
      </c>
      <c r="E72" s="112"/>
      <c r="F72" s="48"/>
      <c r="G72" s="93">
        <f>G73</f>
        <v>5650</v>
      </c>
      <c r="H72" s="92">
        <f t="shared" si="32"/>
        <v>4709.4799999999996</v>
      </c>
      <c r="I72" s="93">
        <f t="shared" si="32"/>
        <v>5650</v>
      </c>
      <c r="J72" s="93">
        <f t="shared" si="32"/>
        <v>5513</v>
      </c>
      <c r="K72" s="93">
        <f t="shared" si="32"/>
        <v>5000</v>
      </c>
      <c r="L72" s="93">
        <f t="shared" si="32"/>
        <v>5000</v>
      </c>
      <c r="M72" s="75"/>
      <c r="N72" s="75"/>
    </row>
    <row r="73" spans="3:15" ht="25.5" customHeight="1" x14ac:dyDescent="0.25">
      <c r="C73" s="98" t="s">
        <v>492</v>
      </c>
      <c r="D73" s="100" t="s">
        <v>494</v>
      </c>
      <c r="E73" s="91" t="s">
        <v>418</v>
      </c>
      <c r="F73" s="48"/>
      <c r="G73" s="93">
        <v>5650</v>
      </c>
      <c r="H73" s="92">
        <v>4709.4799999999996</v>
      </c>
      <c r="I73" s="93">
        <v>5650</v>
      </c>
      <c r="J73" s="93">
        <v>5513</v>
      </c>
      <c r="K73" s="93">
        <v>5000</v>
      </c>
      <c r="L73" s="93">
        <v>5000</v>
      </c>
      <c r="M73" s="126"/>
      <c r="N73" s="75"/>
    </row>
    <row r="74" spans="3:15" ht="30" customHeight="1" x14ac:dyDescent="0.25">
      <c r="C74" s="94" t="s">
        <v>179</v>
      </c>
      <c r="D74" s="95" t="s">
        <v>178</v>
      </c>
      <c r="E74" s="101"/>
      <c r="F74" s="76"/>
      <c r="G74" s="96">
        <f t="shared" ref="G74:I74" si="33">G75+G77</f>
        <v>10540</v>
      </c>
      <c r="H74" s="97">
        <f t="shared" si="33"/>
        <v>8121.9400000000005</v>
      </c>
      <c r="I74" s="96">
        <f t="shared" si="33"/>
        <v>10540</v>
      </c>
      <c r="J74" s="96">
        <f>J75+J77</f>
        <v>12990</v>
      </c>
      <c r="K74" s="96">
        <f t="shared" ref="K74:L74" si="34">K75+K77</f>
        <v>10990</v>
      </c>
      <c r="L74" s="96">
        <f t="shared" si="34"/>
        <v>10990</v>
      </c>
      <c r="M74" s="75"/>
      <c r="N74" s="75"/>
    </row>
    <row r="75" spans="3:15" ht="75.75" customHeight="1" x14ac:dyDescent="0.25">
      <c r="C75" s="98" t="s">
        <v>181</v>
      </c>
      <c r="D75" s="99" t="s">
        <v>180</v>
      </c>
      <c r="E75" s="112"/>
      <c r="F75" s="48"/>
      <c r="G75" s="93">
        <f>G76</f>
        <v>10000</v>
      </c>
      <c r="H75" s="92">
        <f t="shared" ref="H75:L75" si="35">H76</f>
        <v>7591.02</v>
      </c>
      <c r="I75" s="93">
        <f t="shared" si="35"/>
        <v>10000</v>
      </c>
      <c r="J75" s="93">
        <f t="shared" si="35"/>
        <v>12000</v>
      </c>
      <c r="K75" s="93">
        <f t="shared" si="35"/>
        <v>10000</v>
      </c>
      <c r="L75" s="93">
        <f t="shared" si="35"/>
        <v>10000</v>
      </c>
      <c r="M75" s="75"/>
      <c r="N75" s="75"/>
    </row>
    <row r="76" spans="3:15" ht="103.5" customHeight="1" x14ac:dyDescent="0.25">
      <c r="C76" s="102" t="s">
        <v>495</v>
      </c>
      <c r="D76" s="99" t="s">
        <v>496</v>
      </c>
      <c r="E76" s="91" t="s">
        <v>418</v>
      </c>
      <c r="F76" s="48"/>
      <c r="G76" s="92">
        <v>10000</v>
      </c>
      <c r="H76" s="92">
        <v>7591.02</v>
      </c>
      <c r="I76" s="92">
        <v>10000</v>
      </c>
      <c r="J76" s="92">
        <v>12000</v>
      </c>
      <c r="K76" s="92">
        <v>10000</v>
      </c>
      <c r="L76" s="92">
        <v>10000</v>
      </c>
      <c r="M76" s="75"/>
      <c r="N76" s="75"/>
    </row>
    <row r="77" spans="3:15" ht="27" customHeight="1" x14ac:dyDescent="0.25">
      <c r="C77" s="98" t="s">
        <v>185</v>
      </c>
      <c r="D77" s="100" t="s">
        <v>184</v>
      </c>
      <c r="E77" s="112"/>
      <c r="F77" s="48"/>
      <c r="G77" s="93">
        <f>G78</f>
        <v>540</v>
      </c>
      <c r="H77" s="92">
        <f t="shared" ref="H77:L78" si="36">H78</f>
        <v>530.91999999999996</v>
      </c>
      <c r="I77" s="93">
        <f t="shared" si="36"/>
        <v>540</v>
      </c>
      <c r="J77" s="93">
        <f t="shared" si="36"/>
        <v>990</v>
      </c>
      <c r="K77" s="93">
        <f t="shared" si="36"/>
        <v>990</v>
      </c>
      <c r="L77" s="93">
        <f t="shared" si="36"/>
        <v>990</v>
      </c>
      <c r="M77" s="75"/>
      <c r="N77" s="75"/>
    </row>
    <row r="78" spans="3:15" ht="41.25" customHeight="1" x14ac:dyDescent="0.25">
      <c r="C78" s="102" t="s">
        <v>497</v>
      </c>
      <c r="D78" s="103" t="s">
        <v>499</v>
      </c>
      <c r="E78" s="112"/>
      <c r="F78" s="48"/>
      <c r="G78" s="107">
        <f>G79</f>
        <v>540</v>
      </c>
      <c r="H78" s="107">
        <f>H79</f>
        <v>530.91999999999996</v>
      </c>
      <c r="I78" s="107">
        <f t="shared" si="36"/>
        <v>540</v>
      </c>
      <c r="J78" s="107">
        <f t="shared" si="36"/>
        <v>990</v>
      </c>
      <c r="K78" s="107">
        <f t="shared" si="36"/>
        <v>990</v>
      </c>
      <c r="L78" s="107">
        <f t="shared" si="36"/>
        <v>990</v>
      </c>
      <c r="M78" s="75"/>
      <c r="N78" s="75"/>
    </row>
    <row r="79" spans="3:15" ht="52.8" x14ac:dyDescent="0.25">
      <c r="C79" s="98" t="s">
        <v>498</v>
      </c>
      <c r="D79" s="99" t="s">
        <v>500</v>
      </c>
      <c r="E79" s="91" t="s">
        <v>418</v>
      </c>
      <c r="F79" s="48"/>
      <c r="G79" s="93">
        <v>540</v>
      </c>
      <c r="H79" s="92">
        <v>530.91999999999996</v>
      </c>
      <c r="I79" s="93">
        <v>540</v>
      </c>
      <c r="J79" s="93">
        <v>990</v>
      </c>
      <c r="K79" s="93">
        <v>990</v>
      </c>
      <c r="L79" s="93">
        <v>990</v>
      </c>
      <c r="M79" s="75"/>
      <c r="N79" s="75"/>
    </row>
    <row r="80" spans="3:15" x14ac:dyDescent="0.25">
      <c r="C80" s="94" t="s">
        <v>191</v>
      </c>
      <c r="D80" s="95" t="s">
        <v>190</v>
      </c>
      <c r="E80" s="101"/>
      <c r="F80" s="76"/>
      <c r="G80" s="96">
        <f t="shared" ref="G80:L80" si="37">G81+G84+G86+G93+G98+G101+G103+G107+G109+G112+G114+G91+G105</f>
        <v>5108</v>
      </c>
      <c r="H80" s="97">
        <f t="shared" si="37"/>
        <v>3501</v>
      </c>
      <c r="I80" s="96">
        <f t="shared" si="37"/>
        <v>5108</v>
      </c>
      <c r="J80" s="96">
        <f t="shared" si="37"/>
        <v>4630</v>
      </c>
      <c r="K80" s="96">
        <f t="shared" si="37"/>
        <v>4643</v>
      </c>
      <c r="L80" s="96">
        <f t="shared" si="37"/>
        <v>4700</v>
      </c>
      <c r="M80" s="75"/>
      <c r="N80" s="75"/>
    </row>
    <row r="81" spans="3:14" ht="26.4" x14ac:dyDescent="0.25">
      <c r="C81" s="133" t="s">
        <v>196</v>
      </c>
      <c r="D81" s="125" t="s">
        <v>195</v>
      </c>
      <c r="E81" s="134"/>
      <c r="F81" s="132"/>
      <c r="G81" s="107">
        <f>G82+G83</f>
        <v>50</v>
      </c>
      <c r="H81" s="107">
        <f t="shared" ref="H81:L81" si="38">H82+H83</f>
        <v>11.770000000000001</v>
      </c>
      <c r="I81" s="107">
        <f t="shared" si="38"/>
        <v>50</v>
      </c>
      <c r="J81" s="107">
        <f t="shared" si="38"/>
        <v>14</v>
      </c>
      <c r="K81" s="107">
        <f t="shared" si="38"/>
        <v>14</v>
      </c>
      <c r="L81" s="107">
        <f t="shared" si="38"/>
        <v>14</v>
      </c>
      <c r="M81" s="75"/>
      <c r="N81" s="75"/>
    </row>
    <row r="82" spans="3:14" ht="79.2" x14ac:dyDescent="0.25">
      <c r="C82" s="129" t="s">
        <v>422</v>
      </c>
      <c r="D82" s="138" t="s">
        <v>420</v>
      </c>
      <c r="E82" s="134" t="s">
        <v>284</v>
      </c>
      <c r="F82" s="132"/>
      <c r="G82" s="92">
        <v>35</v>
      </c>
      <c r="H82" s="92">
        <v>1.3</v>
      </c>
      <c r="I82" s="92">
        <v>35</v>
      </c>
      <c r="J82" s="92">
        <v>3</v>
      </c>
      <c r="K82" s="92">
        <v>3</v>
      </c>
      <c r="L82" s="92">
        <v>3</v>
      </c>
      <c r="M82" s="117"/>
      <c r="N82" s="75"/>
    </row>
    <row r="83" spans="3:14" ht="66" x14ac:dyDescent="0.25">
      <c r="C83" s="129" t="s">
        <v>421</v>
      </c>
      <c r="D83" s="138" t="s">
        <v>423</v>
      </c>
      <c r="E83" s="134" t="s">
        <v>284</v>
      </c>
      <c r="F83" s="132"/>
      <c r="G83" s="92">
        <v>15</v>
      </c>
      <c r="H83" s="92">
        <v>10.47</v>
      </c>
      <c r="I83" s="92">
        <v>15</v>
      </c>
      <c r="J83" s="92">
        <v>11</v>
      </c>
      <c r="K83" s="92">
        <v>11</v>
      </c>
      <c r="L83" s="92">
        <v>11</v>
      </c>
      <c r="M83" s="117"/>
      <c r="N83" s="75"/>
    </row>
    <row r="84" spans="3:14" ht="66" x14ac:dyDescent="0.25">
      <c r="C84" s="133" t="s">
        <v>425</v>
      </c>
      <c r="D84" s="125" t="s">
        <v>424</v>
      </c>
      <c r="E84" s="134"/>
      <c r="F84" s="132"/>
      <c r="G84" s="92">
        <f t="shared" ref="G84:L84" si="39">G85</f>
        <v>10</v>
      </c>
      <c r="H84" s="92">
        <f t="shared" si="39"/>
        <v>0</v>
      </c>
      <c r="I84" s="92">
        <f t="shared" si="39"/>
        <v>10</v>
      </c>
      <c r="J84" s="92">
        <f t="shared" si="39"/>
        <v>0</v>
      </c>
      <c r="K84" s="92">
        <f t="shared" si="39"/>
        <v>0</v>
      </c>
      <c r="L84" s="92">
        <f t="shared" si="39"/>
        <v>0</v>
      </c>
      <c r="M84" s="117"/>
      <c r="N84" s="75"/>
    </row>
    <row r="85" spans="3:14" ht="66" x14ac:dyDescent="0.25">
      <c r="C85" s="129" t="s">
        <v>426</v>
      </c>
      <c r="D85" s="138" t="s">
        <v>424</v>
      </c>
      <c r="E85" s="134" t="s">
        <v>284</v>
      </c>
      <c r="F85" s="132"/>
      <c r="G85" s="92">
        <v>10</v>
      </c>
      <c r="H85" s="92">
        <v>0</v>
      </c>
      <c r="I85" s="92">
        <v>10</v>
      </c>
      <c r="J85" s="92">
        <v>0</v>
      </c>
      <c r="K85" s="92">
        <v>0</v>
      </c>
      <c r="L85" s="92">
        <v>0</v>
      </c>
      <c r="M85" s="117"/>
      <c r="N85" s="75"/>
    </row>
    <row r="86" spans="3:14" ht="62.25" customHeight="1" x14ac:dyDescent="0.25">
      <c r="C86" s="133" t="s">
        <v>429</v>
      </c>
      <c r="D86" s="125" t="s">
        <v>430</v>
      </c>
      <c r="E86" s="134"/>
      <c r="F86" s="132"/>
      <c r="G86" s="107">
        <f>G87+G89+G90+G88</f>
        <v>63.900000000000006</v>
      </c>
      <c r="H86" s="107">
        <f t="shared" ref="H86:L86" si="40">H87+H89+H90+H88</f>
        <v>239.65</v>
      </c>
      <c r="I86" s="107">
        <f>I87+I89+I90+I88</f>
        <v>63.900000000000006</v>
      </c>
      <c r="J86" s="107">
        <f t="shared" si="40"/>
        <v>206</v>
      </c>
      <c r="K86" s="107">
        <f t="shared" si="40"/>
        <v>208</v>
      </c>
      <c r="L86" s="107">
        <f t="shared" si="40"/>
        <v>214</v>
      </c>
      <c r="M86" s="75"/>
      <c r="N86" s="75"/>
    </row>
    <row r="87" spans="3:14" ht="64.5" customHeight="1" x14ac:dyDescent="0.25">
      <c r="C87" s="129" t="s">
        <v>432</v>
      </c>
      <c r="D87" s="138" t="s">
        <v>430</v>
      </c>
      <c r="E87" s="131" t="s">
        <v>431</v>
      </c>
      <c r="F87" s="132"/>
      <c r="G87" s="92">
        <v>0</v>
      </c>
      <c r="H87" s="92">
        <v>29</v>
      </c>
      <c r="I87" s="92">
        <v>0</v>
      </c>
      <c r="J87" s="92">
        <v>31</v>
      </c>
      <c r="K87" s="92">
        <v>30</v>
      </c>
      <c r="L87" s="92">
        <v>30</v>
      </c>
      <c r="M87" s="75"/>
      <c r="N87" s="75"/>
    </row>
    <row r="88" spans="3:14" ht="64.5" customHeight="1" x14ac:dyDescent="0.25">
      <c r="C88" s="129" t="s">
        <v>435</v>
      </c>
      <c r="D88" s="138" t="s">
        <v>430</v>
      </c>
      <c r="E88" s="131" t="s">
        <v>433</v>
      </c>
      <c r="F88" s="132"/>
      <c r="G88" s="92">
        <v>41.2</v>
      </c>
      <c r="H88" s="92">
        <v>54.65</v>
      </c>
      <c r="I88" s="92">
        <v>41.2</v>
      </c>
      <c r="J88" s="92">
        <v>47</v>
      </c>
      <c r="K88" s="92">
        <v>48</v>
      </c>
      <c r="L88" s="92">
        <v>49</v>
      </c>
      <c r="M88" s="75"/>
      <c r="N88" s="75"/>
    </row>
    <row r="89" spans="3:14" ht="84.75" customHeight="1" x14ac:dyDescent="0.25">
      <c r="C89" s="129" t="s">
        <v>434</v>
      </c>
      <c r="D89" s="138" t="s">
        <v>437</v>
      </c>
      <c r="E89" s="131" t="s">
        <v>431</v>
      </c>
      <c r="F89" s="132"/>
      <c r="G89" s="92">
        <v>0</v>
      </c>
      <c r="H89" s="92">
        <v>151</v>
      </c>
      <c r="I89" s="92">
        <v>0</v>
      </c>
      <c r="J89" s="92">
        <v>128</v>
      </c>
      <c r="K89" s="92">
        <v>130</v>
      </c>
      <c r="L89" s="92">
        <v>135</v>
      </c>
      <c r="M89" s="75"/>
      <c r="N89" s="75"/>
    </row>
    <row r="90" spans="3:14" ht="88.5" customHeight="1" x14ac:dyDescent="0.25">
      <c r="C90" s="129" t="s">
        <v>436</v>
      </c>
      <c r="D90" s="138" t="s">
        <v>437</v>
      </c>
      <c r="E90" s="131" t="s">
        <v>433</v>
      </c>
      <c r="F90" s="132"/>
      <c r="G90" s="92">
        <v>22.7</v>
      </c>
      <c r="H90" s="92">
        <v>5</v>
      </c>
      <c r="I90" s="92">
        <v>22.7</v>
      </c>
      <c r="J90" s="92">
        <v>0</v>
      </c>
      <c r="K90" s="92">
        <v>0</v>
      </c>
      <c r="L90" s="92">
        <v>0</v>
      </c>
      <c r="M90" s="75"/>
      <c r="N90" s="75"/>
    </row>
    <row r="91" spans="3:14" ht="33" customHeight="1" x14ac:dyDescent="0.25">
      <c r="C91" s="125" t="s">
        <v>538</v>
      </c>
      <c r="D91" s="125" t="s">
        <v>348</v>
      </c>
      <c r="E91" s="125"/>
      <c r="F91" s="125"/>
      <c r="G91" s="107">
        <f>G92</f>
        <v>11.5</v>
      </c>
      <c r="H91" s="107">
        <f>H92</f>
        <v>0</v>
      </c>
      <c r="I91" s="107">
        <f>I92</f>
        <v>11.5</v>
      </c>
      <c r="J91" s="107">
        <f t="shared" ref="J91:L91" si="41">J92</f>
        <v>11.5</v>
      </c>
      <c r="K91" s="107">
        <f t="shared" si="41"/>
        <v>11.5</v>
      </c>
      <c r="L91" s="107">
        <f t="shared" si="41"/>
        <v>3.8</v>
      </c>
      <c r="M91" s="75"/>
      <c r="N91" s="75"/>
    </row>
    <row r="92" spans="3:14" ht="74.25" customHeight="1" x14ac:dyDescent="0.25">
      <c r="C92" s="129" t="s">
        <v>546</v>
      </c>
      <c r="D92" s="138" t="s">
        <v>537</v>
      </c>
      <c r="E92" s="131" t="s">
        <v>418</v>
      </c>
      <c r="F92" s="132"/>
      <c r="G92" s="92">
        <v>11.5</v>
      </c>
      <c r="H92" s="92">
        <v>0</v>
      </c>
      <c r="I92" s="92">
        <v>11.5</v>
      </c>
      <c r="J92" s="92">
        <v>11.5</v>
      </c>
      <c r="K92" s="92">
        <v>11.5</v>
      </c>
      <c r="L92" s="92">
        <v>3.8</v>
      </c>
      <c r="M92" s="75"/>
      <c r="N92" s="75"/>
    </row>
    <row r="93" spans="3:14" ht="114" customHeight="1" x14ac:dyDescent="0.25">
      <c r="C93" s="133" t="s">
        <v>438</v>
      </c>
      <c r="D93" s="125" t="s">
        <v>352</v>
      </c>
      <c r="E93" s="134"/>
      <c r="F93" s="132"/>
      <c r="G93" s="107">
        <f>G97+G94+G95+G96</f>
        <v>65</v>
      </c>
      <c r="H93" s="107">
        <f t="shared" ref="H93:L93" si="42">H97+H94+H95+H96</f>
        <v>102.08</v>
      </c>
      <c r="I93" s="107">
        <f t="shared" si="42"/>
        <v>65</v>
      </c>
      <c r="J93" s="107">
        <f t="shared" si="42"/>
        <v>158</v>
      </c>
      <c r="K93" s="107">
        <f t="shared" si="42"/>
        <v>158</v>
      </c>
      <c r="L93" s="107">
        <f t="shared" si="42"/>
        <v>158</v>
      </c>
      <c r="M93" s="75"/>
      <c r="N93" s="75"/>
    </row>
    <row r="94" spans="3:14" ht="48.75" customHeight="1" x14ac:dyDescent="0.25">
      <c r="C94" s="129" t="s">
        <v>441</v>
      </c>
      <c r="D94" s="138" t="s">
        <v>439</v>
      </c>
      <c r="E94" s="131" t="s">
        <v>440</v>
      </c>
      <c r="F94" s="132"/>
      <c r="G94" s="92">
        <v>0</v>
      </c>
      <c r="H94" s="92">
        <v>96</v>
      </c>
      <c r="I94" s="92">
        <v>0</v>
      </c>
      <c r="J94" s="92">
        <v>100</v>
      </c>
      <c r="K94" s="92">
        <v>100</v>
      </c>
      <c r="L94" s="92">
        <v>100</v>
      </c>
      <c r="M94" s="75"/>
      <c r="N94" s="75"/>
    </row>
    <row r="95" spans="3:14" ht="39" customHeight="1" x14ac:dyDescent="0.25">
      <c r="C95" s="129" t="s">
        <v>541</v>
      </c>
      <c r="D95" s="138" t="s">
        <v>442</v>
      </c>
      <c r="E95" s="131" t="s">
        <v>444</v>
      </c>
      <c r="F95" s="132"/>
      <c r="G95" s="92">
        <v>10</v>
      </c>
      <c r="H95" s="92">
        <v>0</v>
      </c>
      <c r="I95" s="92">
        <v>10</v>
      </c>
      <c r="J95" s="92">
        <v>3</v>
      </c>
      <c r="K95" s="92">
        <v>3</v>
      </c>
      <c r="L95" s="92">
        <v>3</v>
      </c>
      <c r="M95" s="75"/>
      <c r="N95" s="75"/>
    </row>
    <row r="96" spans="3:14" ht="39" customHeight="1" x14ac:dyDescent="0.25">
      <c r="C96" s="129" t="s">
        <v>542</v>
      </c>
      <c r="D96" s="138" t="s">
        <v>443</v>
      </c>
      <c r="E96" s="131" t="s">
        <v>444</v>
      </c>
      <c r="F96" s="132"/>
      <c r="G96" s="92">
        <v>50</v>
      </c>
      <c r="H96" s="92">
        <v>1.08</v>
      </c>
      <c r="I96" s="92">
        <v>50</v>
      </c>
      <c r="J96" s="92">
        <v>50</v>
      </c>
      <c r="K96" s="92">
        <v>50</v>
      </c>
      <c r="L96" s="92">
        <v>50</v>
      </c>
      <c r="M96" s="75"/>
      <c r="N96" s="75"/>
    </row>
    <row r="97" spans="1:14" ht="66" x14ac:dyDescent="0.25">
      <c r="C97" s="129" t="s">
        <v>445</v>
      </c>
      <c r="D97" s="135" t="s">
        <v>347</v>
      </c>
      <c r="E97" s="131" t="s">
        <v>446</v>
      </c>
      <c r="F97" s="132"/>
      <c r="G97" s="92">
        <v>5</v>
      </c>
      <c r="H97" s="92">
        <v>5</v>
      </c>
      <c r="I97" s="92">
        <v>5</v>
      </c>
      <c r="J97" s="92">
        <v>5</v>
      </c>
      <c r="K97" s="92">
        <v>5</v>
      </c>
      <c r="L97" s="92">
        <v>5</v>
      </c>
      <c r="M97" s="75"/>
      <c r="N97" s="75"/>
    </row>
    <row r="98" spans="1:14" ht="66" x14ac:dyDescent="0.25">
      <c r="C98" s="133" t="s">
        <v>448</v>
      </c>
      <c r="D98" s="125" t="s">
        <v>447</v>
      </c>
      <c r="E98" s="116"/>
      <c r="F98" s="136"/>
      <c r="G98" s="107">
        <f t="shared" ref="G98:L98" si="43">G99+G100</f>
        <v>2</v>
      </c>
      <c r="H98" s="107">
        <f t="shared" si="43"/>
        <v>216.46</v>
      </c>
      <c r="I98" s="107">
        <f t="shared" ref="I98" si="44">I99+I100</f>
        <v>2</v>
      </c>
      <c r="J98" s="107">
        <f t="shared" si="43"/>
        <v>250</v>
      </c>
      <c r="K98" s="107">
        <f t="shared" si="43"/>
        <v>255</v>
      </c>
      <c r="L98" s="107">
        <f t="shared" si="43"/>
        <v>258</v>
      </c>
      <c r="M98" s="75"/>
      <c r="N98" s="75"/>
    </row>
    <row r="99" spans="1:14" ht="66" x14ac:dyDescent="0.25">
      <c r="C99" s="129" t="s">
        <v>449</v>
      </c>
      <c r="D99" s="135" t="s">
        <v>447</v>
      </c>
      <c r="E99" s="131" t="s">
        <v>431</v>
      </c>
      <c r="F99" s="132"/>
      <c r="G99" s="92">
        <v>0</v>
      </c>
      <c r="H99" s="92">
        <v>212</v>
      </c>
      <c r="I99" s="92">
        <v>0</v>
      </c>
      <c r="J99" s="92">
        <v>240</v>
      </c>
      <c r="K99" s="92">
        <v>245</v>
      </c>
      <c r="L99" s="92">
        <v>248</v>
      </c>
      <c r="M99" s="75"/>
      <c r="N99" s="75"/>
    </row>
    <row r="100" spans="1:14" ht="66" x14ac:dyDescent="0.25">
      <c r="C100" s="129" t="s">
        <v>450</v>
      </c>
      <c r="D100" s="135" t="s">
        <v>447</v>
      </c>
      <c r="E100" s="131" t="s">
        <v>433</v>
      </c>
      <c r="F100" s="132"/>
      <c r="G100" s="92">
        <v>2</v>
      </c>
      <c r="H100" s="92">
        <v>4.46</v>
      </c>
      <c r="I100" s="92">
        <v>2</v>
      </c>
      <c r="J100" s="92">
        <v>10</v>
      </c>
      <c r="K100" s="92">
        <v>10</v>
      </c>
      <c r="L100" s="92">
        <v>10</v>
      </c>
      <c r="M100" s="75"/>
      <c r="N100" s="75"/>
    </row>
    <row r="101" spans="1:14" ht="28.5" customHeight="1" x14ac:dyDescent="0.25">
      <c r="C101" s="133" t="s">
        <v>204</v>
      </c>
      <c r="D101" s="125" t="s">
        <v>203</v>
      </c>
      <c r="E101" s="134"/>
      <c r="F101" s="132"/>
      <c r="G101" s="107">
        <f>G102</f>
        <v>51.5</v>
      </c>
      <c r="H101" s="107">
        <f t="shared" ref="H101:L101" si="45">H102</f>
        <v>12</v>
      </c>
      <c r="I101" s="107">
        <f t="shared" si="45"/>
        <v>51.5</v>
      </c>
      <c r="J101" s="107">
        <f t="shared" si="45"/>
        <v>15</v>
      </c>
      <c r="K101" s="107">
        <f t="shared" si="45"/>
        <v>16</v>
      </c>
      <c r="L101" s="107">
        <f t="shared" si="45"/>
        <v>16</v>
      </c>
      <c r="M101" s="75"/>
      <c r="N101" s="75"/>
    </row>
    <row r="102" spans="1:14" ht="26.4" x14ac:dyDescent="0.25">
      <c r="C102" s="129" t="s">
        <v>453</v>
      </c>
      <c r="D102" s="135" t="s">
        <v>451</v>
      </c>
      <c r="E102" s="131" t="s">
        <v>433</v>
      </c>
      <c r="F102" s="132"/>
      <c r="G102" s="92">
        <v>51.5</v>
      </c>
      <c r="H102" s="92">
        <v>12</v>
      </c>
      <c r="I102" s="92">
        <v>51.5</v>
      </c>
      <c r="J102" s="92">
        <v>15</v>
      </c>
      <c r="K102" s="92">
        <v>16</v>
      </c>
      <c r="L102" s="92">
        <v>16</v>
      </c>
      <c r="M102" s="75"/>
      <c r="N102" s="75"/>
    </row>
    <row r="103" spans="1:14" ht="63.75" customHeight="1" x14ac:dyDescent="0.25">
      <c r="C103" s="133" t="s">
        <v>452</v>
      </c>
      <c r="D103" s="125" t="s">
        <v>213</v>
      </c>
      <c r="E103" s="116"/>
      <c r="F103" s="136"/>
      <c r="G103" s="107">
        <f t="shared" ref="G103:L103" si="46">G104</f>
        <v>130.9</v>
      </c>
      <c r="H103" s="107">
        <f t="shared" si="46"/>
        <v>84</v>
      </c>
      <c r="I103" s="107">
        <f t="shared" si="46"/>
        <v>130.9</v>
      </c>
      <c r="J103" s="107">
        <f t="shared" si="46"/>
        <v>60</v>
      </c>
      <c r="K103" s="107">
        <f t="shared" si="46"/>
        <v>60</v>
      </c>
      <c r="L103" s="107">
        <f t="shared" si="46"/>
        <v>60</v>
      </c>
      <c r="M103" s="75"/>
      <c r="N103" s="75"/>
    </row>
    <row r="104" spans="1:14" ht="66" x14ac:dyDescent="0.25">
      <c r="C104" s="129" t="s">
        <v>454</v>
      </c>
      <c r="D104" s="135" t="s">
        <v>455</v>
      </c>
      <c r="E104" s="131" t="s">
        <v>456</v>
      </c>
      <c r="F104" s="132"/>
      <c r="G104" s="92">
        <v>130.9</v>
      </c>
      <c r="H104" s="92">
        <v>84</v>
      </c>
      <c r="I104" s="92">
        <v>130.9</v>
      </c>
      <c r="J104" s="92">
        <v>60</v>
      </c>
      <c r="K104" s="92">
        <v>60</v>
      </c>
      <c r="L104" s="92">
        <v>60</v>
      </c>
      <c r="M104" s="75"/>
      <c r="N104" s="75"/>
    </row>
    <row r="105" spans="1:14" ht="66" x14ac:dyDescent="0.25">
      <c r="C105" s="133" t="s">
        <v>218</v>
      </c>
      <c r="D105" s="125" t="s">
        <v>217</v>
      </c>
      <c r="E105" s="139"/>
      <c r="F105" s="132"/>
      <c r="G105" s="107">
        <f>G106</f>
        <v>0.5</v>
      </c>
      <c r="H105" s="107">
        <f t="shared" ref="H105:L105" si="47">H106</f>
        <v>0</v>
      </c>
      <c r="I105" s="107">
        <f>I106</f>
        <v>0.5</v>
      </c>
      <c r="J105" s="107">
        <f t="shared" si="47"/>
        <v>1</v>
      </c>
      <c r="K105" s="107">
        <f t="shared" si="47"/>
        <v>0</v>
      </c>
      <c r="L105" s="107">
        <f t="shared" si="47"/>
        <v>0.2</v>
      </c>
      <c r="M105" s="75"/>
      <c r="N105" s="75"/>
    </row>
    <row r="106" spans="1:14" ht="78" customHeight="1" x14ac:dyDescent="0.25">
      <c r="C106" s="129" t="s">
        <v>540</v>
      </c>
      <c r="D106" s="135" t="s">
        <v>539</v>
      </c>
      <c r="E106" s="131" t="s">
        <v>418</v>
      </c>
      <c r="F106" s="132"/>
      <c r="G106" s="92">
        <v>0.5</v>
      </c>
      <c r="H106" s="92">
        <v>0</v>
      </c>
      <c r="I106" s="92">
        <v>0.5</v>
      </c>
      <c r="J106" s="92">
        <v>1</v>
      </c>
      <c r="K106" s="92">
        <v>0</v>
      </c>
      <c r="L106" s="92">
        <v>0.2</v>
      </c>
      <c r="M106" s="75"/>
      <c r="N106" s="75"/>
    </row>
    <row r="107" spans="1:14" ht="39.6" x14ac:dyDescent="0.25">
      <c r="C107" s="133" t="s">
        <v>457</v>
      </c>
      <c r="D107" s="125" t="s">
        <v>459</v>
      </c>
      <c r="E107" s="137"/>
      <c r="F107" s="132"/>
      <c r="G107" s="107">
        <f t="shared" ref="G107:L107" si="48">G108</f>
        <v>60</v>
      </c>
      <c r="H107" s="107">
        <f t="shared" si="48"/>
        <v>49.47</v>
      </c>
      <c r="I107" s="107">
        <f t="shared" si="48"/>
        <v>60</v>
      </c>
      <c r="J107" s="107">
        <f t="shared" si="48"/>
        <v>40</v>
      </c>
      <c r="K107" s="107">
        <f t="shared" si="48"/>
        <v>40</v>
      </c>
      <c r="L107" s="107">
        <f t="shared" si="48"/>
        <v>40</v>
      </c>
      <c r="M107" s="75"/>
      <c r="N107" s="75"/>
    </row>
    <row r="108" spans="1:14" ht="76.5" customHeight="1" x14ac:dyDescent="0.25">
      <c r="C108" s="129" t="s">
        <v>458</v>
      </c>
      <c r="D108" s="135" t="s">
        <v>460</v>
      </c>
      <c r="E108" s="131" t="s">
        <v>461</v>
      </c>
      <c r="F108" s="132"/>
      <c r="G108" s="92">
        <v>60</v>
      </c>
      <c r="H108" s="92">
        <v>49.47</v>
      </c>
      <c r="I108" s="92">
        <v>60</v>
      </c>
      <c r="J108" s="92">
        <v>40</v>
      </c>
      <c r="K108" s="92">
        <v>40</v>
      </c>
      <c r="L108" s="92">
        <v>40</v>
      </c>
      <c r="M108" s="75"/>
      <c r="N108" s="75"/>
    </row>
    <row r="109" spans="1:14" ht="79.2" x14ac:dyDescent="0.25">
      <c r="C109" s="133" t="s">
        <v>427</v>
      </c>
      <c r="D109" s="125" t="s">
        <v>428</v>
      </c>
      <c r="E109" s="131"/>
      <c r="F109" s="132"/>
      <c r="G109" s="107">
        <f>G110+G111</f>
        <v>412</v>
      </c>
      <c r="H109" s="107">
        <f t="shared" ref="H109:L109" si="49">H110+H111</f>
        <v>299.39</v>
      </c>
      <c r="I109" s="107">
        <f t="shared" si="49"/>
        <v>412</v>
      </c>
      <c r="J109" s="107">
        <f t="shared" si="49"/>
        <v>329</v>
      </c>
      <c r="K109" s="107">
        <f t="shared" si="49"/>
        <v>338</v>
      </c>
      <c r="L109" s="107">
        <f t="shared" si="49"/>
        <v>348</v>
      </c>
      <c r="M109" s="75"/>
      <c r="N109" s="75"/>
    </row>
    <row r="110" spans="1:14" ht="79.2" x14ac:dyDescent="0.25">
      <c r="A110" s="1" t="s">
        <v>469</v>
      </c>
      <c r="C110" s="129" t="s">
        <v>473</v>
      </c>
      <c r="D110" s="130" t="s">
        <v>428</v>
      </c>
      <c r="E110" s="131" t="s">
        <v>433</v>
      </c>
      <c r="F110" s="132"/>
      <c r="G110" s="92">
        <v>412</v>
      </c>
      <c r="H110" s="92">
        <v>257.93</v>
      </c>
      <c r="I110" s="92">
        <v>412</v>
      </c>
      <c r="J110" s="92">
        <v>309</v>
      </c>
      <c r="K110" s="92">
        <v>318</v>
      </c>
      <c r="L110" s="92">
        <v>328</v>
      </c>
      <c r="M110" s="75"/>
      <c r="N110" s="75"/>
    </row>
    <row r="111" spans="1:14" ht="79.2" x14ac:dyDescent="0.25">
      <c r="C111" s="129" t="s">
        <v>545</v>
      </c>
      <c r="D111" s="130" t="s">
        <v>428</v>
      </c>
      <c r="E111" s="131" t="s">
        <v>474</v>
      </c>
      <c r="F111" s="132"/>
      <c r="G111" s="92">
        <v>0</v>
      </c>
      <c r="H111" s="92">
        <v>41.46</v>
      </c>
      <c r="I111" s="92">
        <v>0</v>
      </c>
      <c r="J111" s="92">
        <v>20</v>
      </c>
      <c r="K111" s="92">
        <v>20</v>
      </c>
      <c r="L111" s="92">
        <v>20</v>
      </c>
      <c r="M111" s="75"/>
      <c r="N111" s="75"/>
    </row>
    <row r="112" spans="1:14" ht="39.6" x14ac:dyDescent="0.25">
      <c r="C112" s="133" t="s">
        <v>462</v>
      </c>
      <c r="D112" s="125" t="s">
        <v>463</v>
      </c>
      <c r="E112" s="134"/>
      <c r="F112" s="132"/>
      <c r="G112" s="107">
        <f>G113</f>
        <v>300</v>
      </c>
      <c r="H112" s="107">
        <f t="shared" ref="H112:L112" si="50">H113</f>
        <v>346.91</v>
      </c>
      <c r="I112" s="107">
        <f>I113</f>
        <v>300</v>
      </c>
      <c r="J112" s="107">
        <f t="shared" si="50"/>
        <v>400</v>
      </c>
      <c r="K112" s="107">
        <f t="shared" si="50"/>
        <v>400</v>
      </c>
      <c r="L112" s="107">
        <f t="shared" si="50"/>
        <v>400</v>
      </c>
      <c r="M112" s="75"/>
      <c r="N112" s="75"/>
    </row>
    <row r="113" spans="3:14" ht="75.75" customHeight="1" x14ac:dyDescent="0.25">
      <c r="C113" s="129" t="s">
        <v>465</v>
      </c>
      <c r="D113" s="130" t="s">
        <v>464</v>
      </c>
      <c r="E113" s="131" t="s">
        <v>461</v>
      </c>
      <c r="F113" s="132"/>
      <c r="G113" s="92">
        <v>300</v>
      </c>
      <c r="H113" s="92">
        <v>346.91</v>
      </c>
      <c r="I113" s="92">
        <v>300</v>
      </c>
      <c r="J113" s="92">
        <v>400</v>
      </c>
      <c r="K113" s="92">
        <v>400</v>
      </c>
      <c r="L113" s="92">
        <v>400</v>
      </c>
      <c r="M113" s="75"/>
      <c r="N113" s="75"/>
    </row>
    <row r="114" spans="3:14" ht="26.4" x14ac:dyDescent="0.25">
      <c r="C114" s="133" t="s">
        <v>221</v>
      </c>
      <c r="D114" s="125" t="s">
        <v>220</v>
      </c>
      <c r="E114" s="134"/>
      <c r="F114" s="132"/>
      <c r="G114" s="107">
        <f t="shared" ref="G114:L114" si="51">G115</f>
        <v>3950.7</v>
      </c>
      <c r="H114" s="107">
        <f t="shared" si="51"/>
        <v>2139.27</v>
      </c>
      <c r="I114" s="107">
        <f t="shared" si="51"/>
        <v>3950.7</v>
      </c>
      <c r="J114" s="107">
        <f t="shared" si="51"/>
        <v>3145.5</v>
      </c>
      <c r="K114" s="107">
        <f t="shared" si="51"/>
        <v>3142.5</v>
      </c>
      <c r="L114" s="107">
        <f t="shared" si="51"/>
        <v>3188</v>
      </c>
      <c r="M114" s="75"/>
      <c r="N114" s="75"/>
    </row>
    <row r="115" spans="3:14" ht="409.5" customHeight="1" x14ac:dyDescent="0.25">
      <c r="C115" s="129" t="s">
        <v>466</v>
      </c>
      <c r="D115" s="130" t="s">
        <v>467</v>
      </c>
      <c r="E115" s="131" t="s">
        <v>468</v>
      </c>
      <c r="F115" s="132"/>
      <c r="G115" s="92">
        <v>3950.7</v>
      </c>
      <c r="H115" s="92">
        <v>2139.27</v>
      </c>
      <c r="I115" s="92">
        <v>3950.7</v>
      </c>
      <c r="J115" s="92">
        <v>3145.5</v>
      </c>
      <c r="K115" s="92">
        <v>3142.5</v>
      </c>
      <c r="L115" s="92">
        <v>3188</v>
      </c>
      <c r="M115" s="75"/>
      <c r="N115" s="75"/>
    </row>
    <row r="116" spans="3:14" ht="24" customHeight="1" x14ac:dyDescent="0.25">
      <c r="C116" s="94" t="s">
        <v>225</v>
      </c>
      <c r="D116" s="95" t="s">
        <v>224</v>
      </c>
      <c r="E116" s="112"/>
      <c r="F116" s="48"/>
      <c r="G116" s="96">
        <f>G117+G119</f>
        <v>1560</v>
      </c>
      <c r="H116" s="96">
        <f>H117+H119</f>
        <v>1455.74</v>
      </c>
      <c r="I116" s="96">
        <f t="shared" ref="I116:L116" si="52">I117+I119</f>
        <v>1560</v>
      </c>
      <c r="J116" s="96">
        <f t="shared" si="52"/>
        <v>1513</v>
      </c>
      <c r="K116" s="96">
        <f t="shared" si="52"/>
        <v>1300</v>
      </c>
      <c r="L116" s="96">
        <f t="shared" si="52"/>
        <v>1200</v>
      </c>
      <c r="M116" s="75"/>
      <c r="N116" s="75"/>
    </row>
    <row r="117" spans="3:14" ht="24" customHeight="1" x14ac:dyDescent="0.25">
      <c r="C117" s="94" t="s">
        <v>268</v>
      </c>
      <c r="D117" s="103" t="s">
        <v>267</v>
      </c>
      <c r="E117" s="112"/>
      <c r="F117" s="48"/>
      <c r="G117" s="106">
        <f>G118</f>
        <v>0</v>
      </c>
      <c r="H117" s="107">
        <f>H118</f>
        <v>0</v>
      </c>
      <c r="I117" s="106">
        <f t="shared" ref="I117:L117" si="53">I118</f>
        <v>0</v>
      </c>
      <c r="J117" s="106">
        <f t="shared" si="53"/>
        <v>0</v>
      </c>
      <c r="K117" s="106">
        <f t="shared" si="53"/>
        <v>0</v>
      </c>
      <c r="L117" s="106">
        <f t="shared" si="53"/>
        <v>0</v>
      </c>
      <c r="M117" s="75"/>
      <c r="N117" s="75"/>
    </row>
    <row r="118" spans="3:14" ht="24" customHeight="1" x14ac:dyDescent="0.25">
      <c r="C118" s="94" t="s">
        <v>472</v>
      </c>
      <c r="D118" s="100" t="s">
        <v>471</v>
      </c>
      <c r="E118" s="112"/>
      <c r="F118" s="48"/>
      <c r="G118" s="93">
        <v>0</v>
      </c>
      <c r="H118" s="92">
        <v>0</v>
      </c>
      <c r="I118" s="93">
        <v>0</v>
      </c>
      <c r="J118" s="93">
        <v>0</v>
      </c>
      <c r="K118" s="93">
        <v>0</v>
      </c>
      <c r="L118" s="93">
        <v>0</v>
      </c>
      <c r="M118" s="75"/>
      <c r="N118" s="75"/>
    </row>
    <row r="119" spans="3:14" x14ac:dyDescent="0.25">
      <c r="C119" s="102" t="s">
        <v>226</v>
      </c>
      <c r="D119" s="103" t="s">
        <v>224</v>
      </c>
      <c r="E119" s="112"/>
      <c r="F119" s="48"/>
      <c r="G119" s="106">
        <f>G120+G121</f>
        <v>1560</v>
      </c>
      <c r="H119" s="107">
        <f>H120+H121</f>
        <v>1455.74</v>
      </c>
      <c r="I119" s="106">
        <f t="shared" ref="I119:L119" si="54">I120+I121</f>
        <v>1560</v>
      </c>
      <c r="J119" s="106">
        <f t="shared" si="54"/>
        <v>1513</v>
      </c>
      <c r="K119" s="106">
        <f t="shared" si="54"/>
        <v>1300</v>
      </c>
      <c r="L119" s="106">
        <f t="shared" si="54"/>
        <v>1200</v>
      </c>
      <c r="M119" s="75"/>
      <c r="N119" s="75"/>
    </row>
    <row r="120" spans="3:14" ht="39.6" x14ac:dyDescent="0.25">
      <c r="C120" s="98" t="s">
        <v>559</v>
      </c>
      <c r="D120" s="100" t="s">
        <v>470</v>
      </c>
      <c r="E120" s="88" t="s">
        <v>469</v>
      </c>
      <c r="F120" s="48"/>
      <c r="G120" s="93">
        <v>1560</v>
      </c>
      <c r="H120" s="92">
        <v>1444.74</v>
      </c>
      <c r="I120" s="93">
        <v>1560</v>
      </c>
      <c r="J120" s="93">
        <v>1513</v>
      </c>
      <c r="K120" s="93">
        <v>1300</v>
      </c>
      <c r="L120" s="93">
        <v>1200</v>
      </c>
      <c r="M120" s="75"/>
      <c r="N120" s="75"/>
    </row>
    <row r="121" spans="3:14" ht="43.2" customHeight="1" x14ac:dyDescent="0.25">
      <c r="C121" s="98" t="s">
        <v>560</v>
      </c>
      <c r="D121" s="100" t="s">
        <v>470</v>
      </c>
      <c r="E121" s="88" t="s">
        <v>561</v>
      </c>
      <c r="F121" s="48"/>
      <c r="G121" s="93">
        <v>0</v>
      </c>
      <c r="H121" s="92">
        <v>11</v>
      </c>
      <c r="I121" s="93">
        <v>0</v>
      </c>
      <c r="J121" s="93">
        <v>0</v>
      </c>
      <c r="K121" s="93">
        <v>0</v>
      </c>
      <c r="L121" s="93">
        <v>0</v>
      </c>
      <c r="M121" s="75"/>
      <c r="N121" s="75"/>
    </row>
    <row r="122" spans="3:14" x14ac:dyDescent="0.25">
      <c r="C122" s="76" t="s">
        <v>384</v>
      </c>
      <c r="D122" s="81" t="s">
        <v>379</v>
      </c>
      <c r="E122" s="48"/>
      <c r="F122" s="48"/>
      <c r="G122" s="96">
        <f t="shared" ref="G122:L122" si="55">G124+G127+G134+G139+G141+G143+G145</f>
        <v>1488015.2300000002</v>
      </c>
      <c r="H122" s="96">
        <f t="shared" si="55"/>
        <v>1167888.9600000002</v>
      </c>
      <c r="I122" s="96">
        <f t="shared" si="55"/>
        <v>1487177.2100000002</v>
      </c>
      <c r="J122" s="96">
        <f t="shared" si="55"/>
        <v>1204376</v>
      </c>
      <c r="K122" s="96">
        <f t="shared" si="55"/>
        <v>867759</v>
      </c>
      <c r="L122" s="96">
        <f t="shared" si="55"/>
        <v>873681.10000000009</v>
      </c>
      <c r="M122" s="75"/>
      <c r="N122" s="75"/>
    </row>
    <row r="123" spans="3:14" ht="39.6" x14ac:dyDescent="0.25">
      <c r="C123" s="76" t="s">
        <v>385</v>
      </c>
      <c r="D123" s="81" t="s">
        <v>380</v>
      </c>
      <c r="E123" s="81"/>
      <c r="F123" s="76"/>
      <c r="G123" s="96">
        <f t="shared" ref="G123:L123" si="56">G124+G127+G134+G139</f>
        <v>1488010.9300000002</v>
      </c>
      <c r="H123" s="96">
        <f t="shared" si="56"/>
        <v>1168387.7000000002</v>
      </c>
      <c r="I123" s="96">
        <f t="shared" si="56"/>
        <v>1487172.9100000001</v>
      </c>
      <c r="J123" s="96">
        <f t="shared" si="56"/>
        <v>1204376</v>
      </c>
      <c r="K123" s="96">
        <f t="shared" si="56"/>
        <v>867759</v>
      </c>
      <c r="L123" s="96">
        <f t="shared" si="56"/>
        <v>873681.10000000009</v>
      </c>
      <c r="M123" s="75"/>
      <c r="N123" s="75"/>
    </row>
    <row r="124" spans="3:14" ht="26.4" x14ac:dyDescent="0.25">
      <c r="C124" s="76" t="s">
        <v>502</v>
      </c>
      <c r="D124" s="81" t="s">
        <v>381</v>
      </c>
      <c r="E124" s="81"/>
      <c r="F124" s="76"/>
      <c r="G124" s="96">
        <f>G125+G126</f>
        <v>699301.3</v>
      </c>
      <c r="H124" s="96">
        <f t="shared" ref="H124:L124" si="57">H125+H126</f>
        <v>538479.69000000006</v>
      </c>
      <c r="I124" s="96">
        <f t="shared" si="57"/>
        <v>702455.2</v>
      </c>
      <c r="J124" s="96">
        <f t="shared" si="57"/>
        <v>604739.30000000005</v>
      </c>
      <c r="K124" s="96">
        <f t="shared" si="57"/>
        <v>260513.6</v>
      </c>
      <c r="L124" s="96">
        <f t="shared" si="57"/>
        <v>265039.8</v>
      </c>
      <c r="M124" s="75"/>
      <c r="N124" s="75"/>
    </row>
    <row r="125" spans="3:14" ht="52.8" x14ac:dyDescent="0.25">
      <c r="C125" s="48" t="s">
        <v>503</v>
      </c>
      <c r="D125" s="80" t="s">
        <v>505</v>
      </c>
      <c r="E125" s="88" t="s">
        <v>507</v>
      </c>
      <c r="F125" s="48"/>
      <c r="G125" s="93">
        <v>249141.8</v>
      </c>
      <c r="H125" s="92">
        <v>207618.16</v>
      </c>
      <c r="I125" s="93">
        <v>249141.8</v>
      </c>
      <c r="J125" s="93">
        <v>297024.90000000002</v>
      </c>
      <c r="K125" s="93">
        <v>260513.6</v>
      </c>
      <c r="L125" s="93">
        <v>265039.8</v>
      </c>
      <c r="M125" s="75"/>
      <c r="N125" s="75"/>
    </row>
    <row r="126" spans="3:14" ht="51.75" customHeight="1" x14ac:dyDescent="0.25">
      <c r="C126" s="48" t="s">
        <v>504</v>
      </c>
      <c r="D126" s="80" t="s">
        <v>506</v>
      </c>
      <c r="E126" s="88" t="s">
        <v>507</v>
      </c>
      <c r="F126" s="48"/>
      <c r="G126" s="93">
        <v>450159.5</v>
      </c>
      <c r="H126" s="92">
        <v>330861.53000000003</v>
      </c>
      <c r="I126" s="93">
        <v>453313.4</v>
      </c>
      <c r="J126" s="93">
        <v>307714.40000000002</v>
      </c>
      <c r="K126" s="93">
        <v>0</v>
      </c>
      <c r="L126" s="93">
        <v>0</v>
      </c>
      <c r="M126" s="75"/>
      <c r="N126" s="75"/>
    </row>
    <row r="127" spans="3:14" ht="39.6" x14ac:dyDescent="0.25">
      <c r="C127" s="76" t="s">
        <v>383</v>
      </c>
      <c r="D127" s="81" t="s">
        <v>382</v>
      </c>
      <c r="E127" s="81"/>
      <c r="F127" s="76"/>
      <c r="G127" s="96">
        <f t="shared" ref="G127:L127" si="58">SUM(G128:G133)</f>
        <v>140927.9</v>
      </c>
      <c r="H127" s="96">
        <f t="shared" si="58"/>
        <v>124832.41</v>
      </c>
      <c r="I127" s="96">
        <f t="shared" si="58"/>
        <v>138589.33000000002</v>
      </c>
      <c r="J127" s="96">
        <f t="shared" si="58"/>
        <v>18161.900000000001</v>
      </c>
      <c r="K127" s="96">
        <f t="shared" si="58"/>
        <v>18161.900000000001</v>
      </c>
      <c r="L127" s="96">
        <f t="shared" si="58"/>
        <v>18161.900000000001</v>
      </c>
      <c r="M127" s="75"/>
      <c r="N127" s="75"/>
    </row>
    <row r="128" spans="3:14" ht="109.2" customHeight="1" x14ac:dyDescent="0.25">
      <c r="C128" s="48" t="s">
        <v>548</v>
      </c>
      <c r="D128" s="80" t="s">
        <v>508</v>
      </c>
      <c r="E128" s="88" t="s">
        <v>547</v>
      </c>
      <c r="F128" s="48"/>
      <c r="G128" s="93">
        <v>330.63</v>
      </c>
      <c r="H128" s="92">
        <v>330.63</v>
      </c>
      <c r="I128" s="93">
        <v>330.63</v>
      </c>
      <c r="J128" s="93">
        <v>0</v>
      </c>
      <c r="K128" s="93">
        <v>0</v>
      </c>
      <c r="L128" s="93">
        <v>0</v>
      </c>
      <c r="M128" s="75"/>
      <c r="N128" s="75"/>
    </row>
    <row r="129" spans="3:14" ht="109.2" customHeight="1" x14ac:dyDescent="0.25">
      <c r="C129" s="48" t="s">
        <v>562</v>
      </c>
      <c r="D129" s="80" t="s">
        <v>563</v>
      </c>
      <c r="E129" s="88" t="s">
        <v>517</v>
      </c>
      <c r="F129" s="48"/>
      <c r="G129" s="93">
        <v>1219.02</v>
      </c>
      <c r="H129" s="92">
        <v>1219.02</v>
      </c>
      <c r="I129" s="93">
        <v>1219.02</v>
      </c>
      <c r="J129" s="93">
        <v>0</v>
      </c>
      <c r="K129" s="93">
        <v>0</v>
      </c>
      <c r="L129" s="93">
        <v>0</v>
      </c>
      <c r="M129" s="75"/>
      <c r="N129" s="75"/>
    </row>
    <row r="130" spans="3:14" ht="39.6" x14ac:dyDescent="0.25">
      <c r="C130" s="48" t="s">
        <v>509</v>
      </c>
      <c r="D130" s="80" t="s">
        <v>510</v>
      </c>
      <c r="E130" s="88" t="s">
        <v>517</v>
      </c>
      <c r="F130" s="48"/>
      <c r="G130" s="93">
        <v>82.53</v>
      </c>
      <c r="H130" s="92">
        <v>82.53</v>
      </c>
      <c r="I130" s="93">
        <v>82.53</v>
      </c>
      <c r="J130" s="93">
        <v>0</v>
      </c>
      <c r="K130" s="93">
        <v>0</v>
      </c>
      <c r="L130" s="93">
        <v>0</v>
      </c>
      <c r="M130" s="75"/>
      <c r="N130" s="75"/>
    </row>
    <row r="131" spans="3:14" ht="79.2" x14ac:dyDescent="0.25">
      <c r="C131" s="48" t="s">
        <v>511</v>
      </c>
      <c r="D131" s="80" t="s">
        <v>512</v>
      </c>
      <c r="E131" s="88" t="s">
        <v>469</v>
      </c>
      <c r="F131" s="48"/>
      <c r="G131" s="93">
        <v>4153.5</v>
      </c>
      <c r="H131" s="92">
        <v>4153.5</v>
      </c>
      <c r="I131" s="93">
        <v>4153.5</v>
      </c>
      <c r="J131" s="93">
        <v>0</v>
      </c>
      <c r="K131" s="93">
        <v>0</v>
      </c>
      <c r="L131" s="93">
        <v>0</v>
      </c>
      <c r="M131" s="75"/>
      <c r="N131" s="75"/>
    </row>
    <row r="132" spans="3:14" ht="66" x14ac:dyDescent="0.25">
      <c r="C132" s="48" t="s">
        <v>513</v>
      </c>
      <c r="D132" s="80" t="s">
        <v>514</v>
      </c>
      <c r="E132" s="88" t="s">
        <v>469</v>
      </c>
      <c r="F132" s="48"/>
      <c r="G132" s="93">
        <v>14672.24</v>
      </c>
      <c r="H132" s="92">
        <v>11530.35</v>
      </c>
      <c r="I132" s="93">
        <v>14672.24</v>
      </c>
      <c r="J132" s="93">
        <v>0</v>
      </c>
      <c r="K132" s="93">
        <v>0</v>
      </c>
      <c r="L132" s="93">
        <v>0</v>
      </c>
      <c r="M132" s="75"/>
      <c r="N132" s="75"/>
    </row>
    <row r="133" spans="3:14" ht="118.8" x14ac:dyDescent="0.25">
      <c r="C133" s="48" t="s">
        <v>515</v>
      </c>
      <c r="D133" s="80" t="s">
        <v>516</v>
      </c>
      <c r="E133" s="88" t="s">
        <v>518</v>
      </c>
      <c r="F133" s="48"/>
      <c r="G133" s="93">
        <v>120469.98</v>
      </c>
      <c r="H133" s="92">
        <v>107516.38</v>
      </c>
      <c r="I133" s="93">
        <v>118131.41</v>
      </c>
      <c r="J133" s="93">
        <v>18161.900000000001</v>
      </c>
      <c r="K133" s="93">
        <v>18161.900000000001</v>
      </c>
      <c r="L133" s="93">
        <v>18161.900000000001</v>
      </c>
      <c r="M133" s="75"/>
      <c r="N133" s="75"/>
    </row>
    <row r="134" spans="3:14" ht="26.4" x14ac:dyDescent="0.25">
      <c r="C134" s="76" t="s">
        <v>386</v>
      </c>
      <c r="D134" s="81" t="s">
        <v>387</v>
      </c>
      <c r="E134" s="81"/>
      <c r="F134" s="26"/>
      <c r="G134" s="96">
        <f t="shared" ref="G134:L134" si="59">SUM(G135:G138)</f>
        <v>633781.73</v>
      </c>
      <c r="H134" s="96">
        <f t="shared" si="59"/>
        <v>491075.6</v>
      </c>
      <c r="I134" s="96">
        <f t="shared" si="59"/>
        <v>632128.38</v>
      </c>
      <c r="J134" s="96">
        <f t="shared" si="59"/>
        <v>581474.79999999993</v>
      </c>
      <c r="K134" s="96">
        <f t="shared" si="59"/>
        <v>589083.5</v>
      </c>
      <c r="L134" s="96">
        <f t="shared" si="59"/>
        <v>590479.4</v>
      </c>
    </row>
    <row r="135" spans="3:14" ht="79.2" x14ac:dyDescent="0.25">
      <c r="C135" s="48" t="s">
        <v>521</v>
      </c>
      <c r="D135" s="80" t="s">
        <v>520</v>
      </c>
      <c r="E135" s="88" t="s">
        <v>519</v>
      </c>
      <c r="F135" s="6"/>
      <c r="G135" s="93">
        <v>4413.43</v>
      </c>
      <c r="H135" s="93">
        <v>2770.8</v>
      </c>
      <c r="I135" s="92">
        <v>4195.58</v>
      </c>
      <c r="J135" s="93">
        <v>3504</v>
      </c>
      <c r="K135" s="93">
        <v>3536.7</v>
      </c>
      <c r="L135" s="93">
        <v>3536.7</v>
      </c>
    </row>
    <row r="136" spans="3:14" ht="77.25" customHeight="1" x14ac:dyDescent="0.25">
      <c r="C136" s="48" t="s">
        <v>522</v>
      </c>
      <c r="D136" s="80" t="s">
        <v>523</v>
      </c>
      <c r="E136" s="91" t="s">
        <v>501</v>
      </c>
      <c r="F136" s="6"/>
      <c r="G136" s="93">
        <v>7991.4</v>
      </c>
      <c r="H136" s="93">
        <v>3900</v>
      </c>
      <c r="I136" s="92">
        <v>6555.9</v>
      </c>
      <c r="J136" s="93">
        <v>8812.2000000000007</v>
      </c>
      <c r="K136" s="93">
        <v>9608.1</v>
      </c>
      <c r="L136" s="93">
        <v>9608.1</v>
      </c>
    </row>
    <row r="137" spans="3:14" ht="66" x14ac:dyDescent="0.25">
      <c r="C137" s="48" t="s">
        <v>543</v>
      </c>
      <c r="D137" s="80" t="s">
        <v>544</v>
      </c>
      <c r="E137" s="88" t="s">
        <v>469</v>
      </c>
      <c r="F137" s="6"/>
      <c r="G137" s="93">
        <v>355.7</v>
      </c>
      <c r="H137" s="93">
        <v>355.7</v>
      </c>
      <c r="I137" s="93">
        <v>355.7</v>
      </c>
      <c r="J137" s="93">
        <v>0</v>
      </c>
      <c r="K137" s="93">
        <v>0</v>
      </c>
      <c r="L137" s="93">
        <v>0</v>
      </c>
    </row>
    <row r="138" spans="3:14" ht="63.75" customHeight="1" x14ac:dyDescent="0.25">
      <c r="C138" s="48" t="s">
        <v>524</v>
      </c>
      <c r="D138" s="80" t="s">
        <v>525</v>
      </c>
      <c r="E138" s="91" t="s">
        <v>501</v>
      </c>
      <c r="F138" s="6"/>
      <c r="G138" s="93">
        <v>621021.19999999995</v>
      </c>
      <c r="H138" s="93">
        <v>484049.1</v>
      </c>
      <c r="I138" s="93">
        <v>621021.19999999995</v>
      </c>
      <c r="J138" s="93">
        <v>569158.6</v>
      </c>
      <c r="K138" s="93">
        <v>575938.69999999995</v>
      </c>
      <c r="L138" s="93">
        <v>577334.6</v>
      </c>
    </row>
    <row r="139" spans="3:14" ht="63.75" customHeight="1" x14ac:dyDescent="0.25">
      <c r="C139" s="76" t="s">
        <v>565</v>
      </c>
      <c r="D139" s="81" t="s">
        <v>564</v>
      </c>
      <c r="E139" s="81"/>
      <c r="F139" s="26"/>
      <c r="G139" s="96">
        <f>G140</f>
        <v>14000</v>
      </c>
      <c r="H139" s="96">
        <f>H140</f>
        <v>14000</v>
      </c>
      <c r="I139" s="96">
        <f>I140</f>
        <v>14000</v>
      </c>
      <c r="J139" s="96">
        <f t="shared" ref="J139:L139" si="60">J140</f>
        <v>0</v>
      </c>
      <c r="K139" s="96">
        <f t="shared" si="60"/>
        <v>0</v>
      </c>
      <c r="L139" s="96">
        <f t="shared" si="60"/>
        <v>0</v>
      </c>
    </row>
    <row r="140" spans="3:14" ht="63.75" customHeight="1" x14ac:dyDescent="0.25">
      <c r="C140" s="48" t="s">
        <v>567</v>
      </c>
      <c r="D140" s="80" t="s">
        <v>566</v>
      </c>
      <c r="E140" s="88" t="s">
        <v>469</v>
      </c>
      <c r="F140" s="6"/>
      <c r="G140" s="93">
        <v>14000</v>
      </c>
      <c r="H140" s="93">
        <v>14000</v>
      </c>
      <c r="I140" s="92">
        <v>14000</v>
      </c>
      <c r="J140" s="93">
        <v>0</v>
      </c>
      <c r="K140" s="93">
        <v>0</v>
      </c>
      <c r="L140" s="93">
        <v>0</v>
      </c>
    </row>
    <row r="141" spans="3:14" ht="63.75" customHeight="1" x14ac:dyDescent="0.25">
      <c r="C141" s="76" t="s">
        <v>568</v>
      </c>
      <c r="D141" s="81" t="s">
        <v>569</v>
      </c>
      <c r="E141" s="96"/>
      <c r="F141" s="96"/>
      <c r="G141" s="96">
        <f>G142</f>
        <v>4.3</v>
      </c>
      <c r="H141" s="96">
        <f t="shared" ref="H141:L141" si="61">H142</f>
        <v>4.3</v>
      </c>
      <c r="I141" s="96">
        <f t="shared" si="61"/>
        <v>4.3</v>
      </c>
      <c r="J141" s="96">
        <f t="shared" si="61"/>
        <v>0</v>
      </c>
      <c r="K141" s="96">
        <f t="shared" si="61"/>
        <v>0</v>
      </c>
      <c r="L141" s="96">
        <f t="shared" si="61"/>
        <v>0</v>
      </c>
    </row>
    <row r="142" spans="3:14" ht="63.75" customHeight="1" x14ac:dyDescent="0.25">
      <c r="C142" s="48" t="s">
        <v>571</v>
      </c>
      <c r="D142" s="80" t="s">
        <v>570</v>
      </c>
      <c r="E142" s="88" t="s">
        <v>517</v>
      </c>
      <c r="F142" s="6"/>
      <c r="G142" s="93">
        <v>4.3</v>
      </c>
      <c r="H142" s="93">
        <v>4.3</v>
      </c>
      <c r="I142" s="93">
        <v>4.3</v>
      </c>
      <c r="J142" s="93">
        <v>0</v>
      </c>
      <c r="K142" s="93">
        <v>0</v>
      </c>
      <c r="L142" s="93">
        <v>0</v>
      </c>
    </row>
    <row r="143" spans="3:14" ht="118.8" x14ac:dyDescent="0.25">
      <c r="C143" s="76" t="s">
        <v>526</v>
      </c>
      <c r="D143" s="81" t="s">
        <v>527</v>
      </c>
      <c r="E143" s="81"/>
      <c r="F143" s="26"/>
      <c r="G143" s="96">
        <f>G144</f>
        <v>0</v>
      </c>
      <c r="H143" s="96">
        <f t="shared" ref="H143:L143" si="62">H144</f>
        <v>11.49</v>
      </c>
      <c r="I143" s="96">
        <f t="shared" si="62"/>
        <v>0</v>
      </c>
      <c r="J143" s="96">
        <f t="shared" si="62"/>
        <v>0</v>
      </c>
      <c r="K143" s="96">
        <f t="shared" si="62"/>
        <v>0</v>
      </c>
      <c r="L143" s="96">
        <f t="shared" si="62"/>
        <v>0</v>
      </c>
    </row>
    <row r="144" spans="3:14" ht="42.75" customHeight="1" x14ac:dyDescent="0.25">
      <c r="C144" s="48" t="s">
        <v>572</v>
      </c>
      <c r="D144" s="80" t="s">
        <v>528</v>
      </c>
      <c r="E144" s="88" t="s">
        <v>517</v>
      </c>
      <c r="F144" s="6"/>
      <c r="G144" s="93">
        <v>0</v>
      </c>
      <c r="H144" s="93">
        <v>11.49</v>
      </c>
      <c r="I144" s="93">
        <v>0</v>
      </c>
      <c r="J144" s="93">
        <v>0</v>
      </c>
      <c r="K144" s="93">
        <v>0</v>
      </c>
      <c r="L144" s="93">
        <v>0</v>
      </c>
    </row>
    <row r="145" spans="3:12" ht="52.8" x14ac:dyDescent="0.25">
      <c r="C145" s="76" t="s">
        <v>529</v>
      </c>
      <c r="D145" s="81" t="s">
        <v>530</v>
      </c>
      <c r="E145" s="80"/>
      <c r="F145" s="6"/>
      <c r="G145" s="96">
        <f>G146</f>
        <v>0</v>
      </c>
      <c r="H145" s="96">
        <f t="shared" ref="H145:L145" si="63">H146</f>
        <v>-514.53</v>
      </c>
      <c r="I145" s="96">
        <f t="shared" si="63"/>
        <v>0</v>
      </c>
      <c r="J145" s="96">
        <f t="shared" si="63"/>
        <v>0</v>
      </c>
      <c r="K145" s="96">
        <f t="shared" si="63"/>
        <v>0</v>
      </c>
      <c r="L145" s="96">
        <f t="shared" si="63"/>
        <v>0</v>
      </c>
    </row>
    <row r="146" spans="3:12" ht="52.8" x14ac:dyDescent="0.25">
      <c r="C146" s="48" t="s">
        <v>532</v>
      </c>
      <c r="D146" s="80" t="s">
        <v>531</v>
      </c>
      <c r="E146" s="80"/>
      <c r="F146" s="6"/>
      <c r="G146" s="93">
        <f>G149+G150</f>
        <v>0</v>
      </c>
      <c r="H146" s="93">
        <f>H149+H150+H148+H147</f>
        <v>-514.53</v>
      </c>
      <c r="I146" s="93">
        <f>I149+I150+I148+I147</f>
        <v>0</v>
      </c>
      <c r="J146" s="93">
        <f t="shared" ref="J146:L146" si="64">J149+J150</f>
        <v>0</v>
      </c>
      <c r="K146" s="93">
        <f t="shared" si="64"/>
        <v>0</v>
      </c>
      <c r="L146" s="93">
        <f t="shared" si="64"/>
        <v>0</v>
      </c>
    </row>
    <row r="147" spans="3:12" ht="52.8" x14ac:dyDescent="0.25">
      <c r="C147" s="48" t="s">
        <v>573</v>
      </c>
      <c r="D147" s="80" t="s">
        <v>575</v>
      </c>
      <c r="E147" s="88" t="s">
        <v>469</v>
      </c>
      <c r="F147" s="6"/>
      <c r="G147" s="93">
        <v>0</v>
      </c>
      <c r="H147" s="93">
        <v>-22.5</v>
      </c>
      <c r="I147" s="93">
        <v>0</v>
      </c>
      <c r="J147" s="93">
        <v>0</v>
      </c>
      <c r="K147" s="93">
        <v>0</v>
      </c>
      <c r="L147" s="93">
        <v>0</v>
      </c>
    </row>
    <row r="148" spans="3:12" ht="69.599999999999994" customHeight="1" x14ac:dyDescent="0.25">
      <c r="C148" s="48" t="s">
        <v>574</v>
      </c>
      <c r="D148" s="80" t="s">
        <v>576</v>
      </c>
      <c r="E148" s="88" t="s">
        <v>469</v>
      </c>
      <c r="F148" s="6"/>
      <c r="G148" s="93">
        <v>0</v>
      </c>
      <c r="H148" s="93">
        <v>-8</v>
      </c>
      <c r="I148" s="93">
        <v>0</v>
      </c>
      <c r="J148" s="93">
        <v>0</v>
      </c>
      <c r="K148" s="93">
        <v>0</v>
      </c>
      <c r="L148" s="93">
        <v>0</v>
      </c>
    </row>
    <row r="149" spans="3:12" ht="56.4" customHeight="1" x14ac:dyDescent="0.25">
      <c r="C149" s="48" t="s">
        <v>535</v>
      </c>
      <c r="D149" s="80" t="s">
        <v>536</v>
      </c>
      <c r="E149" s="88" t="s">
        <v>469</v>
      </c>
      <c r="F149" s="6"/>
      <c r="G149" s="93">
        <v>0</v>
      </c>
      <c r="H149" s="93">
        <v>-224.73</v>
      </c>
      <c r="I149" s="93">
        <v>0</v>
      </c>
      <c r="J149" s="93">
        <v>0</v>
      </c>
      <c r="K149" s="93">
        <v>0</v>
      </c>
      <c r="L149" s="93">
        <v>0</v>
      </c>
    </row>
    <row r="150" spans="3:12" ht="71.400000000000006" customHeight="1" x14ac:dyDescent="0.25">
      <c r="C150" s="48" t="s">
        <v>534</v>
      </c>
      <c r="D150" s="80" t="s">
        <v>533</v>
      </c>
      <c r="E150" s="88" t="s">
        <v>519</v>
      </c>
      <c r="F150" s="6"/>
      <c r="G150" s="93">
        <v>0</v>
      </c>
      <c r="H150" s="93">
        <v>-259.3</v>
      </c>
      <c r="I150" s="93">
        <v>0</v>
      </c>
      <c r="J150" s="93">
        <v>0</v>
      </c>
      <c r="K150" s="93">
        <v>0</v>
      </c>
      <c r="L150" s="93">
        <v>0</v>
      </c>
    </row>
  </sheetData>
  <customSheetViews>
    <customSheetView guid="{59B1F92E-3080-4B3C-AB43-7CBA0A8FFB6D}" scale="90" showPageBreaks="1" printArea="1" hiddenColumns="1" topLeftCell="C1">
      <selection activeCell="H7" sqref="H7"/>
      <pageMargins left="0.19685039370078741" right="0.23622047244094491" top="0.78740157480314965" bottom="0.23622047244094491" header="0.31496062992125984" footer="0.31496062992125984"/>
      <pageSetup paperSize="9" scale="67" fitToHeight="0" orientation="landscape" r:id="rId1"/>
      <headerFooter differentFirst="1">
        <oddFooter>&amp;R&amp;P</oddFooter>
      </headerFooter>
    </customSheetView>
    <customSheetView guid="{10B69522-62AE-4313-859A-9E4F497E803C}" scale="90" showPageBreaks="1" fitToPage="1" hiddenRows="1" hiddenColumns="1" topLeftCell="C271">
      <selection activeCell="D273" sqref="D273"/>
      <pageMargins left="0.39" right="0.23622047244094491" top="0.53" bottom="0.23622047244094491" header="0.31496062992125984" footer="0.31496062992125984"/>
      <pageSetup paperSize="9" scale="68" fitToHeight="0" orientation="landscape" r:id="rId2"/>
    </customSheetView>
    <customSheetView guid="{5BFBE340-7A77-4A81-BD8D-F4A5E4682C7D}" scale="90" showPageBreaks="1" printArea="1" hiddenColumns="1" topLeftCell="C1">
      <selection activeCell="N103" sqref="N103"/>
      <pageMargins left="0.19685039370078741" right="0.23622047244094491" top="0.78740157480314965" bottom="0.23622047244094491" header="0.31496062992125984" footer="0.31496062992125984"/>
      <pageSetup paperSize="9" scale="67" fitToHeight="0" orientation="landscape" r:id="rId3"/>
      <headerFooter differentFirst="1">
        <oddFooter>&amp;R&amp;P</oddFooter>
      </headerFooter>
    </customSheetView>
  </customSheetViews>
  <mergeCells count="7">
    <mergeCell ref="J1:L1"/>
    <mergeCell ref="C2:L2"/>
    <mergeCell ref="A4:A5"/>
    <mergeCell ref="B4:B5"/>
    <mergeCell ref="C4:D4"/>
    <mergeCell ref="E4:E5"/>
    <mergeCell ref="J4:L4"/>
  </mergeCells>
  <pageMargins left="0.19685039370078741" right="0.23622047244094491" top="0.78740157480314965" bottom="0.23622047244094491" header="0.31496062992125984" footer="0.31496062992125984"/>
  <pageSetup paperSize="9" scale="67" fitToHeight="0" orientation="landscape" r:id="rId4"/>
  <headerFooter differentFirst="1"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customSheetViews>
    <customSheetView guid="{59B1F92E-3080-4B3C-AB43-7CBA0A8FFB6D}">
      <pageMargins left="0.7" right="0.7" top="0.75" bottom="0.75" header="0.3" footer="0.3"/>
    </customSheetView>
    <customSheetView guid="{10B69522-62AE-4313-859A-9E4F497E803C}">
      <pageMargins left="0.7" right="0.7" top="0.75" bottom="0.75" header="0.3" footer="0.3"/>
    </customSheetView>
    <customSheetView guid="{5BFBE340-7A77-4A81-BD8D-F4A5E4682C7D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customSheetViews>
    <customSheetView guid="{59B1F92E-3080-4B3C-AB43-7CBA0A8FFB6D}">
      <pageMargins left="0.7" right="0.7" top="0.75" bottom="0.75" header="0.3" footer="0.3"/>
    </customSheetView>
    <customSheetView guid="{10B69522-62AE-4313-859A-9E4F497E803C}">
      <pageMargins left="0.7" right="0.7" top="0.75" bottom="0.75" header="0.3" footer="0.3"/>
    </customSheetView>
    <customSheetView guid="{5BFBE340-7A77-4A81-BD8D-F4A5E4682C7D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на 01.07.</vt:lpstr>
      <vt:lpstr>Лист1</vt:lpstr>
      <vt:lpstr>Лист2</vt:lpstr>
      <vt:lpstr>Лист3</vt:lpstr>
      <vt:lpstr>Лист1!Заголовки_для_печати</vt:lpstr>
      <vt:lpstr>'на 01.07.'!Заголовки_для_печати</vt:lpstr>
      <vt:lpstr>Лист1!Область_печати</vt:lpstr>
      <vt:lpstr>'на 01.07.'!Область_печати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Бельчицкая Разиля Накифовна</dc:creator>
  <cp:lastModifiedBy>Наталья Гудимова</cp:lastModifiedBy>
  <cp:lastPrinted>2018-11-02T11:28:23Z</cp:lastPrinted>
  <dcterms:created xsi:type="dcterms:W3CDTF">2017-08-25T12:37:32Z</dcterms:created>
  <dcterms:modified xsi:type="dcterms:W3CDTF">2018-11-13T09:17:18Z</dcterms:modified>
</cp:coreProperties>
</file>