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2.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117.xml" ContentType="application/vnd.openxmlformats-officedocument.spreadsheetml.revisionLog+xml"/>
  <Override PartName="/xl/revisions/revisionLog133.xml" ContentType="application/vnd.openxmlformats-officedocument.spreadsheetml.revisionLog+xml"/>
  <Override PartName="/xl/revisions/revisionLog42.xml" ContentType="application/vnd.openxmlformats-officedocument.spreadsheetml.revisionLog+xml"/>
  <Override PartName="/xl/revisions/revisionLog47.xml" ContentType="application/vnd.openxmlformats-officedocument.spreadsheetml.revisionLog+xml"/>
  <Override PartName="/xl/revisions/revisionLog63.xml" ContentType="application/vnd.openxmlformats-officedocument.spreadsheetml.revisionLog+xml"/>
  <Override PartName="/xl/revisions/revisionLog68.xml" ContentType="application/vnd.openxmlformats-officedocument.spreadsheetml.revisionLog+xml"/>
  <Override PartName="/xl/revisions/revisionLog84.xml" ContentType="application/vnd.openxmlformats-officedocument.spreadsheetml.revisionLog+xml"/>
  <Override PartName="/xl/revisions/revisionLog89.xml" ContentType="application/vnd.openxmlformats-officedocument.spreadsheetml.revisionLog+xml"/>
  <Override PartName="/xl/revisions/revisionLog112.xml" ContentType="application/vnd.openxmlformats-officedocument.spreadsheetml.revisionLog+xml"/>
  <Override PartName="/xl/revisions/revisionLog125.xml" ContentType="application/vnd.openxmlformats-officedocument.spreadsheetml.revisionLog+xml"/>
  <Override PartName="/xl/revisions/revisionLog50.xml" ContentType="application/vnd.openxmlformats-officedocument.spreadsheetml.revisionLog+xml"/>
  <Override PartName="/xl/revisions/revisionLog55.xml" ContentType="application/vnd.openxmlformats-officedocument.spreadsheetml.revisionLog+xml"/>
  <Override PartName="/xl/revisions/revisionLog76.xml" ContentType="application/vnd.openxmlformats-officedocument.spreadsheetml.revisionLog+xml"/>
  <Override PartName="/xl/revisions/revisionLog97.xml" ContentType="application/vnd.openxmlformats-officedocument.spreadsheetml.revisionLog+xml"/>
  <Override PartName="/xl/revisions/revisionLog104.xml" ContentType="application/vnd.openxmlformats-officedocument.spreadsheetml.revisionLog+xml"/>
  <Override PartName="/xl/revisions/revisionLog120.xml" ContentType="application/vnd.openxmlformats-officedocument.spreadsheetml.revisionLog+xml"/>
  <Override PartName="/xl/revisions/revisionLog92.xml" ContentType="application/vnd.openxmlformats-officedocument.spreadsheetml.revisionLog+xml"/>
  <Override PartName="/xl/revisions/revisionLog71.xml" ContentType="application/vnd.openxmlformats-officedocument.spreadsheetml.revisionLog+xml"/>
  <Override PartName="/xl/revisions/revisionLog107.xml" ContentType="application/vnd.openxmlformats-officedocument.spreadsheetml.revisionLog+xml"/>
  <Override PartName="/xl/revisions/revisionLog128.xml" ContentType="application/vnd.openxmlformats-officedocument.spreadsheetml.revisionLog+xml"/>
  <Override PartName="/xl/revisions/revisionLog115.xml" ContentType="application/vnd.openxmlformats-officedocument.spreadsheetml.revisionLog+xml"/>
  <Override PartName="/xl/revisions/revisionLog110.xml" ContentType="application/vnd.openxmlformats-officedocument.spreadsheetml.revisionLog+xml"/>
  <Override PartName="/xl/revisions/revisionLog53.xml" ContentType="application/vnd.openxmlformats-officedocument.spreadsheetml.revisionLog+xml"/>
  <Override PartName="/xl/revisions/revisionLog58.xml" ContentType="application/vnd.openxmlformats-officedocument.spreadsheetml.revisionLog+xml"/>
  <Override PartName="/xl/revisions/revisionLog74.xml" ContentType="application/vnd.openxmlformats-officedocument.spreadsheetml.revisionLog+xml"/>
  <Override PartName="/xl/revisions/revisionLog79.xml" ContentType="application/vnd.openxmlformats-officedocument.spreadsheetml.revisionLog+xml"/>
  <Override PartName="/xl/revisions/revisionLog102.xml" ContentType="application/vnd.openxmlformats-officedocument.spreadsheetml.revisionLog+xml"/>
  <Override PartName="/xl/revisions/revisionLog123.xml" ContentType="application/vnd.openxmlformats-officedocument.spreadsheetml.revisionLog+xml"/>
  <Override PartName="/xl/revisions/revisionLog131.xml" ContentType="application/vnd.openxmlformats-officedocument.spreadsheetml.revisionLog+xml"/>
  <Override PartName="/xl/revisions/revisionLog40.xml" ContentType="application/vnd.openxmlformats-officedocument.spreadsheetml.revisionLog+xml"/>
  <Override PartName="/xl/revisions/revisionLog45.xml" ContentType="application/vnd.openxmlformats-officedocument.spreadsheetml.revisionLog+xml"/>
  <Override PartName="/xl/revisions/revisionLog66.xml" ContentType="application/vnd.openxmlformats-officedocument.spreadsheetml.revisionLog+xml"/>
  <Override PartName="/xl/revisions/revisionLog87.xml" ContentType="application/vnd.openxmlformats-officedocument.spreadsheetml.revisionLog+xml"/>
  <Override PartName="/xl/revisions/revisionLog1.xml" ContentType="application/vnd.openxmlformats-officedocument.spreadsheetml.revisionLog+xml"/>
  <Override PartName="/xl/revisions/revisionLog95.xml" ContentType="application/vnd.openxmlformats-officedocument.spreadsheetml.revisionLog+xml"/>
  <Override PartName="/xl/revisions/revisionLog90.xml" ContentType="application/vnd.openxmlformats-officedocument.spreadsheetml.revisionLog+xml"/>
  <Override PartName="/xl/revisions/revisionLog61.xml" ContentType="application/vnd.openxmlformats-officedocument.spreadsheetml.revisionLog+xml"/>
  <Override PartName="/xl/revisions/revisionLog82.xml" ContentType="application/vnd.openxmlformats-officedocument.spreadsheetml.revisionLog+xml"/>
  <Override PartName="/xl/revisions/revisionLog134.xml" ContentType="application/vnd.openxmlformats-officedocument.spreadsheetml.revisionLog+xml"/>
  <Override PartName="/xl/revisions/revisionLog126.xml" ContentType="application/vnd.openxmlformats-officedocument.spreadsheetml.revisionLog+xml"/>
  <Override PartName="/xl/revisions/revisionLog118.xml" ContentType="application/vnd.openxmlformats-officedocument.spreadsheetml.revisionLog+xml"/>
  <Override PartName="/xl/revisions/revisionLog113.xml" ContentType="application/vnd.openxmlformats-officedocument.spreadsheetml.revisionLog+xml"/>
  <Override PartName="/xl/revisions/revisionLog105.xml" ContentType="application/vnd.openxmlformats-officedocument.spreadsheetml.revisionLog+xml"/>
  <Override PartName="/xl/revisions/revisionLog43.xml" ContentType="application/vnd.openxmlformats-officedocument.spreadsheetml.revisionLog+xml"/>
  <Override PartName="/xl/revisions/revisionLog48.xml" ContentType="application/vnd.openxmlformats-officedocument.spreadsheetml.revisionLog+xml"/>
  <Override PartName="/xl/revisions/revisionLog56.xml" ContentType="application/vnd.openxmlformats-officedocument.spreadsheetml.revisionLog+xml"/>
  <Override PartName="/xl/revisions/revisionLog64.xml" ContentType="application/vnd.openxmlformats-officedocument.spreadsheetml.revisionLog+xml"/>
  <Override PartName="/xl/revisions/revisionLog69.xml" ContentType="application/vnd.openxmlformats-officedocument.spreadsheetml.revisionLog+xml"/>
  <Override PartName="/xl/revisions/revisionLog77.xml" ContentType="application/vnd.openxmlformats-officedocument.spreadsheetml.revisionLog+xml"/>
  <Override PartName="/xl/revisions/revisionLog100.xml" ContentType="application/vnd.openxmlformats-officedocument.spreadsheetml.revisionLog+xml"/>
  <Override PartName="/xl/revisions/revisionLog121.xml" ContentType="application/vnd.openxmlformats-officedocument.spreadsheetml.revisionLog+xml"/>
  <Override PartName="/xl/revisions/revisionLog51.xml" ContentType="application/vnd.openxmlformats-officedocument.spreadsheetml.revisionLog+xml"/>
  <Override PartName="/xl/revisions/revisionLog72.xml" ContentType="application/vnd.openxmlformats-officedocument.spreadsheetml.revisionLog+xml"/>
  <Override PartName="/xl/revisions/revisionLog80.xml" ContentType="application/vnd.openxmlformats-officedocument.spreadsheetml.revisionLog+xml"/>
  <Override PartName="/xl/revisions/revisionLog85.xml" ContentType="application/vnd.openxmlformats-officedocument.spreadsheetml.revisionLog+xml"/>
  <Override PartName="/xl/revisions/revisionLog93.xml" ContentType="application/vnd.openxmlformats-officedocument.spreadsheetml.revisionLog+xml"/>
  <Override PartName="/xl/revisions/revisionLog98.xml" ContentType="application/vnd.openxmlformats-officedocument.spreadsheetml.revisionLog+xml"/>
  <Override PartName="/xl/revisions/revisionLog129.xml" ContentType="application/vnd.openxmlformats-officedocument.spreadsheetml.revisionLog+xml"/>
  <Override PartName="/xl/revisions/revisionLog124.xml" ContentType="application/vnd.openxmlformats-officedocument.spreadsheetml.revisionLog+xml"/>
  <Override PartName="/xl/revisions/revisionLog116.xml" ContentType="application/vnd.openxmlformats-officedocument.spreadsheetml.revisionLog+xml"/>
  <Override PartName="/xl/revisions/revisionLog108.xml" ContentType="application/vnd.openxmlformats-officedocument.spreadsheetml.revisionLog+xml"/>
  <Override PartName="/xl/revisions/revisionLog38.xml" ContentType="application/vnd.openxmlformats-officedocument.spreadsheetml.revisionLog+xml"/>
  <Override PartName="/xl/revisions/revisionLog46.xml" ContentType="application/vnd.openxmlformats-officedocument.spreadsheetml.revisionLog+xml"/>
  <Override PartName="/xl/revisions/revisionLog59.xml" ContentType="application/vnd.openxmlformats-officedocument.spreadsheetml.revisionLog+xml"/>
  <Override PartName="/xl/revisions/revisionLog67.xml" ContentType="application/vnd.openxmlformats-officedocument.spreadsheetml.revisionLog+xml"/>
  <Override PartName="/xl/revisions/revisionLog103.xml" ContentType="application/vnd.openxmlformats-officedocument.spreadsheetml.revisionLog+xml"/>
  <Override PartName="/xl/revisions/revisionLog132.xml" ContentType="application/vnd.openxmlformats-officedocument.spreadsheetml.revisionLog+xml"/>
  <Override PartName="/xl/revisions/revisionLog41.xml" ContentType="application/vnd.openxmlformats-officedocument.spreadsheetml.revisionLog+xml"/>
  <Override PartName="/xl/revisions/revisionLog54.xml" ContentType="application/vnd.openxmlformats-officedocument.spreadsheetml.revisionLog+xml"/>
  <Override PartName="/xl/revisions/revisionLog62.xml" ContentType="application/vnd.openxmlformats-officedocument.spreadsheetml.revisionLog+xml"/>
  <Override PartName="/xl/revisions/revisionLog70.xml" ContentType="application/vnd.openxmlformats-officedocument.spreadsheetml.revisionLog+xml"/>
  <Override PartName="/xl/revisions/revisionLog75.xml" ContentType="application/vnd.openxmlformats-officedocument.spreadsheetml.revisionLog+xml"/>
  <Override PartName="/xl/revisions/revisionLog83.xml" ContentType="application/vnd.openxmlformats-officedocument.spreadsheetml.revisionLog+xml"/>
  <Override PartName="/xl/revisions/revisionLog88.xml" ContentType="application/vnd.openxmlformats-officedocument.spreadsheetml.revisionLog+xml"/>
  <Override PartName="/xl/revisions/revisionLog91.xml" ContentType="application/vnd.openxmlformats-officedocument.spreadsheetml.revisionLog+xml"/>
  <Override PartName="/xl/revisions/revisionLog96.xml" ContentType="application/vnd.openxmlformats-officedocument.spreadsheetml.revisionLog+xml"/>
  <Override PartName="/xl/revisions/revisionLog111.xml" ContentType="application/vnd.openxmlformats-officedocument.spreadsheetml.revisionLog+xml"/>
  <Override PartName="/xl/revisions/revisionLog127.xml" ContentType="application/vnd.openxmlformats-officedocument.spreadsheetml.revisionLog+xml"/>
  <Override PartName="/xl/revisions/revisionLog119.xml" ContentType="application/vnd.openxmlformats-officedocument.spreadsheetml.revisionLog+xml"/>
  <Override PartName="/xl/revisions/revisionLog114.xml" ContentType="application/vnd.openxmlformats-officedocument.spreadsheetml.revisionLog+xml"/>
  <Override PartName="/xl/revisions/revisionLog106.xml" ContentType="application/vnd.openxmlformats-officedocument.spreadsheetml.revisionLog+xml"/>
  <Override PartName="/xl/revisions/revisionLog49.xml" ContentType="application/vnd.openxmlformats-officedocument.spreadsheetml.revisionLog+xml"/>
  <Override PartName="/xl/revisions/revisionLog57.xml" ContentType="application/vnd.openxmlformats-officedocument.spreadsheetml.revisionLog+xml"/>
  <Override PartName="/xl/revisions/revisionLog135.xml" ContentType="application/vnd.openxmlformats-officedocument.spreadsheetml.revisionLog+xml"/>
  <Override PartName="/xl/revisions/revisionLog130.xml" ContentType="application/vnd.openxmlformats-officedocument.spreadsheetml.revisionLog+xml"/>
  <Override PartName="/xl/revisions/revisionLog44.xml" ContentType="application/vnd.openxmlformats-officedocument.spreadsheetml.revisionLog+xml"/>
  <Override PartName="/xl/revisions/revisionLog52.xml" ContentType="application/vnd.openxmlformats-officedocument.spreadsheetml.revisionLog+xml"/>
  <Override PartName="/xl/revisions/revisionLog60.xml" ContentType="application/vnd.openxmlformats-officedocument.spreadsheetml.revisionLog+xml"/>
  <Override PartName="/xl/revisions/revisionLog65.xml" ContentType="application/vnd.openxmlformats-officedocument.spreadsheetml.revisionLog+xml"/>
  <Override PartName="/xl/revisions/revisionLog73.xml" ContentType="application/vnd.openxmlformats-officedocument.spreadsheetml.revisionLog+xml"/>
  <Override PartName="/xl/revisions/revisionLog78.xml" ContentType="application/vnd.openxmlformats-officedocument.spreadsheetml.revisionLog+xml"/>
  <Override PartName="/xl/revisions/revisionLog81.xml" ContentType="application/vnd.openxmlformats-officedocument.spreadsheetml.revisionLog+xml"/>
  <Override PartName="/xl/revisions/revisionLog86.xml" ContentType="application/vnd.openxmlformats-officedocument.spreadsheetml.revisionLog+xml"/>
  <Override PartName="/xl/revisions/revisionLog94.xml" ContentType="application/vnd.openxmlformats-officedocument.spreadsheetml.revisionLog+xml"/>
  <Override PartName="/xl/revisions/revisionLog99.xml" ContentType="application/vnd.openxmlformats-officedocument.spreadsheetml.revisionLog+xml"/>
  <Override PartName="/xl/revisions/revisionLog101.xml" ContentType="application/vnd.openxmlformats-officedocument.spreadsheetml.revisionLog+xml"/>
  <Override PartName="/xl/revisions/revisionLog122.xml" ContentType="application/vnd.openxmlformats-officedocument.spreadsheetml.revisionLog+xml"/>
  <Override PartName="/xl/revisions/revisionLog109.xml" ContentType="application/vnd.openxmlformats-officedocument.spreadsheetml.revisionLog+xml"/>
  <Override PartName="/xl/revisions/revisionLog39.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240" windowWidth="19440" windowHeight="11760" activeTab="1"/>
  </bookViews>
  <sheets>
    <sheet name="на 01.07." sheetId="1" r:id="rId1"/>
    <sheet name="Лист1" sheetId="2" r:id="rId2"/>
    <sheet name="Лист2" sheetId="3" r:id="rId3"/>
    <sheet name="Лист3" sheetId="4" r:id="rId4"/>
  </sheets>
  <definedNames>
    <definedName name="Z_10B69522_62AE_4313_859A_9E4F497E803C_.wvu.Cols" localSheetId="1" hidden="1">Лист1!$A:$B,Лист1!$F:$F,Лист1!$N:$N</definedName>
    <definedName name="Z_10B69522_62AE_4313_859A_9E4F497E803C_.wvu.Cols" localSheetId="0" hidden="1">'на 01.07.'!$A:$B,'на 01.07.'!$F:$F</definedName>
    <definedName name="Z_10B69522_62AE_4313_859A_9E4F497E803C_.wvu.PrintArea" localSheetId="0" hidden="1">'на 01.07.'!$A$4:$L$175</definedName>
    <definedName name="Z_10B69522_62AE_4313_859A_9E4F497E803C_.wvu.PrintTitles" localSheetId="1" hidden="1">Лист1!$5:$7</definedName>
    <definedName name="Z_10B69522_62AE_4313_859A_9E4F497E803C_.wvu.PrintTitles" localSheetId="0" hidden="1">'на 01.07.'!$4:$6</definedName>
    <definedName name="Z_10B69522_62AE_4313_859A_9E4F497E803C_.wvu.Rows" localSheetId="1" hidden="1">Лист1!#REF!,Лист1!$101:$108,Лист1!$112:$112,Лист1!#REF!</definedName>
    <definedName name="Z_59B1F92E_3080_4B3C_AB43_7CBA0A8FFB6D_.wvu.Cols" localSheetId="1" hidden="1">Лист1!$A:$B,Лист1!$F:$F</definedName>
    <definedName name="Z_59B1F92E_3080_4B3C_AB43_7CBA0A8FFB6D_.wvu.Cols" localSheetId="0" hidden="1">'на 01.07.'!$A:$B,'на 01.07.'!$F:$F</definedName>
    <definedName name="Z_59B1F92E_3080_4B3C_AB43_7CBA0A8FFB6D_.wvu.PrintArea" localSheetId="1" hidden="1">Лист1!$C$1:$L$161</definedName>
    <definedName name="Z_59B1F92E_3080_4B3C_AB43_7CBA0A8FFB6D_.wvu.PrintArea" localSheetId="0" hidden="1">'на 01.07.'!$A$4:$L$175</definedName>
    <definedName name="Z_59B1F92E_3080_4B3C_AB43_7CBA0A8FFB6D_.wvu.PrintTitles" localSheetId="1" hidden="1">Лист1!$5:$7</definedName>
    <definedName name="Z_59B1F92E_3080_4B3C_AB43_7CBA0A8FFB6D_.wvu.PrintTitles" localSheetId="0" hidden="1">'на 01.07.'!$4:$6</definedName>
    <definedName name="Z_5BFBE340_7A77_4A81_BD8D_F4A5E4682C7D_.wvu.Cols" localSheetId="1" hidden="1">Лист1!$A:$B,Лист1!$F:$F</definedName>
    <definedName name="Z_5BFBE340_7A77_4A81_BD8D_F4A5E4682C7D_.wvu.Cols" localSheetId="0" hidden="1">'на 01.07.'!$A:$B,'на 01.07.'!$F:$F</definedName>
    <definedName name="Z_5BFBE340_7A77_4A81_BD8D_F4A5E4682C7D_.wvu.PrintArea" localSheetId="1" hidden="1">Лист1!$C$1:$L$161</definedName>
    <definedName name="Z_5BFBE340_7A77_4A81_BD8D_F4A5E4682C7D_.wvu.PrintArea" localSheetId="0" hidden="1">'на 01.07.'!$A$4:$L$175</definedName>
    <definedName name="Z_5BFBE340_7A77_4A81_BD8D_F4A5E4682C7D_.wvu.PrintTitles" localSheetId="1" hidden="1">Лист1!$5:$7</definedName>
    <definedName name="Z_5BFBE340_7A77_4A81_BD8D_F4A5E4682C7D_.wvu.PrintTitles" localSheetId="0" hidden="1">'на 01.07.'!$4:$6</definedName>
    <definedName name="_xlnm.Print_Titles" localSheetId="1">Лист1!$5:$7</definedName>
    <definedName name="_xlnm.Print_Titles" localSheetId="0">'на 01.07.'!$4:$6</definedName>
    <definedName name="_xlnm.Print_Area" localSheetId="1">Лист1!$C$1:$L$161</definedName>
    <definedName name="_xlnm.Print_Area" localSheetId="0">'на 01.07.'!$A$4:$L$175</definedName>
  </definedNames>
  <calcPr calcId="145621"/>
  <customWorkbookViews>
    <customWorkbookView name="Наталья Гудимова - Личное представление" guid="{5BFBE340-7A77-4A81-BD8D-F4A5E4682C7D}" mergeInterval="0" personalView="1" maximized="1" windowWidth="1276" windowHeight="799" activeSheetId="2"/>
    <customWorkbookView name="Величко Наталья Владимировна - Личное представление" guid="{59B1F92E-3080-4B3C-AB43-7CBA0A8FFB6D}" mergeInterval="0" personalView="1" maximized="1" windowWidth="1916" windowHeight="695" activeSheetId="2"/>
    <customWorkbookView name="Бурнашова Елена Борисовна - Личное представление" guid="{10B69522-62AE-4313-859A-9E4F497E803C}" mergeInterval="0" personalView="1" maximized="1" windowWidth="1916" windowHeight="855" activeSheetId="2"/>
  </customWorkbookViews>
</workbook>
</file>

<file path=xl/calcChain.xml><?xml version="1.0" encoding="utf-8"?>
<calcChain xmlns="http://schemas.openxmlformats.org/spreadsheetml/2006/main">
  <c r="I145" i="2" l="1"/>
  <c r="I148" i="2"/>
  <c r="I150" i="2"/>
  <c r="I140" i="2"/>
  <c r="H62" i="2" l="1"/>
  <c r="J46" i="2" l="1"/>
  <c r="K46" i="2"/>
  <c r="I130" i="2" l="1"/>
  <c r="L130" i="2"/>
  <c r="K130" i="2"/>
  <c r="J130" i="2"/>
  <c r="L65" i="2"/>
  <c r="K65" i="2"/>
  <c r="J65" i="2"/>
  <c r="I65" i="2"/>
  <c r="H65" i="2"/>
  <c r="G65" i="2"/>
  <c r="L101" i="2"/>
  <c r="K101" i="2"/>
  <c r="J101" i="2"/>
  <c r="I101" i="2"/>
  <c r="H101" i="2"/>
  <c r="G101" i="2"/>
  <c r="L135" i="2"/>
  <c r="K135" i="2"/>
  <c r="J135" i="2"/>
  <c r="L119" i="2"/>
  <c r="K119" i="2"/>
  <c r="J119" i="2"/>
  <c r="I119" i="2"/>
  <c r="H119" i="2"/>
  <c r="G119" i="2"/>
  <c r="G99" i="2"/>
  <c r="L99" i="2"/>
  <c r="K99" i="2"/>
  <c r="J99" i="2"/>
  <c r="I99" i="2"/>
  <c r="H99" i="2"/>
  <c r="L94" i="2" l="1"/>
  <c r="K94" i="2"/>
  <c r="J94" i="2"/>
  <c r="I94" i="2"/>
  <c r="H94" i="2"/>
  <c r="G94" i="2"/>
  <c r="G30" i="2"/>
  <c r="L25" i="2"/>
  <c r="K25" i="2"/>
  <c r="J25" i="2"/>
  <c r="I25" i="2"/>
  <c r="H25" i="2"/>
  <c r="G25" i="2"/>
  <c r="L23" i="2"/>
  <c r="K23" i="2"/>
  <c r="J23" i="2"/>
  <c r="I23" i="2"/>
  <c r="H23" i="2"/>
  <c r="G23" i="2"/>
  <c r="L112" i="2"/>
  <c r="K112" i="2"/>
  <c r="J112" i="2"/>
  <c r="I112" i="2"/>
  <c r="H112" i="2"/>
  <c r="G112" i="2"/>
  <c r="L159" i="2"/>
  <c r="L158" i="2" s="1"/>
  <c r="K159" i="2"/>
  <c r="K158" i="2" s="1"/>
  <c r="J159" i="2"/>
  <c r="J158" i="2" s="1"/>
  <c r="I159" i="2"/>
  <c r="I158" i="2" s="1"/>
  <c r="H159" i="2"/>
  <c r="H158" i="2" s="1"/>
  <c r="G159" i="2"/>
  <c r="G158" i="2" s="1"/>
  <c r="L76" i="2"/>
  <c r="L75" i="2" s="1"/>
  <c r="K76" i="2"/>
  <c r="J76" i="2"/>
  <c r="J75" i="2" s="1"/>
  <c r="I76" i="2"/>
  <c r="I75" i="2" s="1"/>
  <c r="G76" i="2"/>
  <c r="H76" i="2"/>
  <c r="G16" i="2"/>
  <c r="L81" i="2"/>
  <c r="L80" i="2" s="1"/>
  <c r="K81" i="2"/>
  <c r="K80" i="2" s="1"/>
  <c r="J81" i="2"/>
  <c r="J80" i="2" s="1"/>
  <c r="I81" i="2"/>
  <c r="I80" i="2" s="1"/>
  <c r="G81" i="2"/>
  <c r="G80" i="2" s="1"/>
  <c r="H81" i="2"/>
  <c r="H80" i="2" s="1"/>
  <c r="K75" i="2"/>
  <c r="L73" i="2"/>
  <c r="L72" i="2" s="1"/>
  <c r="K73" i="2"/>
  <c r="K72" i="2" s="1"/>
  <c r="J73" i="2"/>
  <c r="J72" i="2" s="1"/>
  <c r="I73" i="2"/>
  <c r="I72" i="2" s="1"/>
  <c r="H56" i="2"/>
  <c r="L53" i="2"/>
  <c r="K53" i="2"/>
  <c r="J53" i="2"/>
  <c r="I53" i="2"/>
  <c r="H53" i="2"/>
  <c r="G53" i="2"/>
  <c r="H132" i="2"/>
  <c r="L46" i="2" l="1"/>
  <c r="I46" i="2"/>
  <c r="H46" i="2"/>
  <c r="G46" i="2"/>
  <c r="G129" i="2"/>
  <c r="L123" i="2"/>
  <c r="K123" i="2"/>
  <c r="J123" i="2"/>
  <c r="I123" i="2"/>
  <c r="H123" i="2"/>
  <c r="G123" i="2"/>
  <c r="L129" i="2"/>
  <c r="K129" i="2"/>
  <c r="J129" i="2"/>
  <c r="I129" i="2"/>
  <c r="H129" i="2"/>
  <c r="L121" i="2"/>
  <c r="K121" i="2"/>
  <c r="J121" i="2"/>
  <c r="I121" i="2"/>
  <c r="H121" i="2"/>
  <c r="G121" i="2"/>
  <c r="L117" i="2"/>
  <c r="K117" i="2"/>
  <c r="J117" i="2"/>
  <c r="I117" i="2"/>
  <c r="H117" i="2"/>
  <c r="G117" i="2"/>
  <c r="L115" i="2"/>
  <c r="K115" i="2"/>
  <c r="J115" i="2"/>
  <c r="I115" i="2"/>
  <c r="H115" i="2"/>
  <c r="G115" i="2"/>
  <c r="L109" i="2"/>
  <c r="K109" i="2"/>
  <c r="J109" i="2"/>
  <c r="I109" i="2"/>
  <c r="H109" i="2"/>
  <c r="G109" i="2"/>
  <c r="L88" i="2"/>
  <c r="K88" i="2"/>
  <c r="J88" i="2"/>
  <c r="I88" i="2"/>
  <c r="H88" i="2"/>
  <c r="G88" i="2"/>
  <c r="L92" i="2"/>
  <c r="K92" i="2"/>
  <c r="J92" i="2"/>
  <c r="H92" i="2"/>
  <c r="G92" i="2"/>
  <c r="L40" i="2" l="1"/>
  <c r="K40" i="2"/>
  <c r="J40" i="2"/>
  <c r="I40" i="2"/>
  <c r="H40" i="2"/>
  <c r="G40" i="2"/>
  <c r="L38" i="2"/>
  <c r="K38" i="2"/>
  <c r="J38" i="2"/>
  <c r="I38" i="2"/>
  <c r="H38" i="2"/>
  <c r="G38" i="2"/>
  <c r="G37" i="2" s="1"/>
  <c r="L35" i="2"/>
  <c r="K35" i="2"/>
  <c r="J35" i="2"/>
  <c r="I35" i="2"/>
  <c r="H35" i="2"/>
  <c r="G35" i="2"/>
  <c r="L32" i="2"/>
  <c r="K32" i="2"/>
  <c r="J32" i="2"/>
  <c r="I32" i="2"/>
  <c r="H32" i="2"/>
  <c r="G32" i="2"/>
  <c r="I30" i="2"/>
  <c r="H30" i="2"/>
  <c r="L30" i="2"/>
  <c r="K30" i="2"/>
  <c r="J30" i="2"/>
  <c r="L27" i="2"/>
  <c r="K27" i="2"/>
  <c r="J27" i="2"/>
  <c r="I27" i="2"/>
  <c r="H27" i="2"/>
  <c r="G27" i="2"/>
  <c r="L22" i="2"/>
  <c r="J22" i="2"/>
  <c r="I22" i="2"/>
  <c r="G22" i="2"/>
  <c r="H22" i="2"/>
  <c r="L16" i="2"/>
  <c r="K16" i="2"/>
  <c r="J16" i="2"/>
  <c r="I16" i="2"/>
  <c r="H16" i="2"/>
  <c r="L10" i="2"/>
  <c r="K10" i="2"/>
  <c r="J10" i="2"/>
  <c r="I10" i="2"/>
  <c r="H10" i="2"/>
  <c r="G10" i="2"/>
  <c r="L11" i="2"/>
  <c r="K11" i="2"/>
  <c r="J11" i="2"/>
  <c r="I11" i="2"/>
  <c r="H11" i="2"/>
  <c r="G11" i="2"/>
  <c r="G21" i="2" l="1"/>
  <c r="L21" i="2"/>
  <c r="H21" i="2"/>
  <c r="I21" i="2"/>
  <c r="J21" i="2"/>
  <c r="G34" i="2"/>
  <c r="L134" i="2"/>
  <c r="K134" i="2"/>
  <c r="J134" i="2"/>
  <c r="I134" i="2"/>
  <c r="H134" i="2"/>
  <c r="H131" i="2" s="1"/>
  <c r="G134" i="2"/>
  <c r="L132" i="2"/>
  <c r="K132" i="2"/>
  <c r="J132" i="2"/>
  <c r="I132" i="2"/>
  <c r="G132" i="2"/>
  <c r="L127" i="2"/>
  <c r="L87" i="2" s="1"/>
  <c r="K127" i="2"/>
  <c r="K87" i="2" s="1"/>
  <c r="J127" i="2"/>
  <c r="J87" i="2" s="1"/>
  <c r="I127" i="2"/>
  <c r="I87" i="2" s="1"/>
  <c r="H127" i="2"/>
  <c r="H87" i="2" s="1"/>
  <c r="G127" i="2"/>
  <c r="G87" i="2" s="1"/>
  <c r="L85" i="2"/>
  <c r="L84" i="2" s="1"/>
  <c r="K85" i="2"/>
  <c r="K84" i="2" s="1"/>
  <c r="J85" i="2"/>
  <c r="J84" i="2" s="1"/>
  <c r="I85" i="2"/>
  <c r="I84" i="2" s="1"/>
  <c r="H85" i="2"/>
  <c r="H84" i="2" s="1"/>
  <c r="H79" i="2" s="1"/>
  <c r="G85" i="2"/>
  <c r="G84" i="2" s="1"/>
  <c r="H75" i="2"/>
  <c r="G75" i="2"/>
  <c r="H73" i="2"/>
  <c r="H72" i="2" s="1"/>
  <c r="G73" i="2"/>
  <c r="G72" i="2" s="1"/>
  <c r="L64" i="2"/>
  <c r="K64" i="2"/>
  <c r="J64" i="2"/>
  <c r="I64" i="2"/>
  <c r="H64" i="2"/>
  <c r="G64" i="2"/>
  <c r="L62" i="2"/>
  <c r="L61" i="2" s="1"/>
  <c r="K62" i="2"/>
  <c r="K61" i="2" s="1"/>
  <c r="J62" i="2"/>
  <c r="J61" i="2" s="1"/>
  <c r="I62" i="2"/>
  <c r="I61" i="2" s="1"/>
  <c r="H61" i="2"/>
  <c r="G62" i="2"/>
  <c r="G61" i="2" s="1"/>
  <c r="L59" i="2"/>
  <c r="L58" i="2" s="1"/>
  <c r="K59" i="2"/>
  <c r="K58" i="2" s="1"/>
  <c r="J59" i="2"/>
  <c r="J58" i="2" s="1"/>
  <c r="I59" i="2"/>
  <c r="I58" i="2" s="1"/>
  <c r="H59" i="2"/>
  <c r="H58" i="2" s="1"/>
  <c r="G59" i="2"/>
  <c r="G58" i="2" s="1"/>
  <c r="L56" i="2"/>
  <c r="K56" i="2"/>
  <c r="J56" i="2"/>
  <c r="I56" i="2"/>
  <c r="G56" i="2"/>
  <c r="L51" i="2"/>
  <c r="K51" i="2"/>
  <c r="J51" i="2"/>
  <c r="I51" i="2"/>
  <c r="H51" i="2"/>
  <c r="G51" i="2"/>
  <c r="L45" i="2"/>
  <c r="K45" i="2"/>
  <c r="J45" i="2"/>
  <c r="I48" i="2"/>
  <c r="I45" i="2" s="1"/>
  <c r="H48" i="2"/>
  <c r="H45" i="2" s="1"/>
  <c r="G48" i="2"/>
  <c r="G45" i="2" s="1"/>
  <c r="L43" i="2"/>
  <c r="K43" i="2"/>
  <c r="J43" i="2"/>
  <c r="I43" i="2"/>
  <c r="H43" i="2"/>
  <c r="G43" i="2"/>
  <c r="L37" i="2"/>
  <c r="L34" i="2" s="1"/>
  <c r="K37" i="2"/>
  <c r="K34" i="2" s="1"/>
  <c r="J37" i="2"/>
  <c r="J34" i="2" s="1"/>
  <c r="I37" i="2"/>
  <c r="I34" i="2" s="1"/>
  <c r="H37" i="2"/>
  <c r="H34" i="2" s="1"/>
  <c r="K22" i="2"/>
  <c r="K21" i="2" s="1"/>
  <c r="L15" i="2"/>
  <c r="K15" i="2"/>
  <c r="J15" i="2"/>
  <c r="I15" i="2"/>
  <c r="G42" i="2" l="1"/>
  <c r="I42" i="2"/>
  <c r="H50" i="2"/>
  <c r="G50" i="2"/>
  <c r="I50" i="2"/>
  <c r="K50" i="2"/>
  <c r="J50" i="2"/>
  <c r="L50" i="2"/>
  <c r="K42" i="2"/>
  <c r="H42" i="2"/>
  <c r="L42" i="2"/>
  <c r="J42" i="2"/>
  <c r="H15" i="2"/>
  <c r="G15" i="2"/>
  <c r="J131" i="2"/>
  <c r="I131" i="2"/>
  <c r="I79" i="2"/>
  <c r="L79" i="2"/>
  <c r="J79" i="2"/>
  <c r="G131" i="2"/>
  <c r="K131" i="2"/>
  <c r="I71" i="2"/>
  <c r="G79" i="2"/>
  <c r="K79" i="2"/>
  <c r="L131" i="2"/>
  <c r="J71" i="2" l="1"/>
  <c r="J9" i="2" s="1"/>
  <c r="I9" i="2"/>
  <c r="G71" i="2"/>
  <c r="G9" i="2" s="1"/>
  <c r="L71" i="2"/>
  <c r="L9" i="2" s="1"/>
  <c r="K71" i="2"/>
  <c r="K9" i="2" s="1"/>
  <c r="H71" i="2"/>
  <c r="H9" i="2" s="1"/>
  <c r="I141" i="2"/>
  <c r="I156" i="2" l="1"/>
  <c r="K141" i="2" l="1"/>
  <c r="H149" i="2"/>
  <c r="I149" i="2"/>
  <c r="J149" i="2"/>
  <c r="K149" i="2"/>
  <c r="L149" i="2"/>
  <c r="G149" i="2"/>
  <c r="H156" i="2"/>
  <c r="H155" i="2" s="1"/>
  <c r="I155" i="2"/>
  <c r="J156" i="2"/>
  <c r="J155" i="2" s="1"/>
  <c r="K156" i="2"/>
  <c r="K155" i="2" s="1"/>
  <c r="L156" i="2"/>
  <c r="L155" i="2" s="1"/>
  <c r="G156" i="2"/>
  <c r="G155" i="2" s="1"/>
  <c r="L141" i="2"/>
  <c r="H141" i="2"/>
  <c r="J141" i="2"/>
  <c r="G141" i="2"/>
  <c r="H138" i="2"/>
  <c r="I138" i="2"/>
  <c r="J138" i="2"/>
  <c r="K138" i="2"/>
  <c r="L138" i="2"/>
  <c r="G138" i="2"/>
  <c r="I137" i="2" l="1"/>
  <c r="I136" i="2"/>
  <c r="I8" i="2" s="1"/>
  <c r="H136" i="2"/>
  <c r="L137" i="2"/>
  <c r="L136" i="2"/>
  <c r="L8" i="2" s="1"/>
  <c r="K137" i="2"/>
  <c r="K136" i="2"/>
  <c r="K8" i="2" s="1"/>
  <c r="J137" i="2"/>
  <c r="J136" i="2"/>
  <c r="J8" i="2" s="1"/>
  <c r="G137" i="2"/>
  <c r="G136" i="2"/>
  <c r="G8" i="2" s="1"/>
  <c r="H137" i="2"/>
  <c r="H8" i="2"/>
  <c r="I88" i="1" l="1"/>
  <c r="G88" i="1"/>
  <c r="H149" i="1"/>
  <c r="H148" i="1" s="1"/>
  <c r="I146" i="1"/>
  <c r="H140" i="1"/>
  <c r="I140" i="1"/>
  <c r="J140" i="1"/>
  <c r="K140" i="1"/>
  <c r="L140" i="1"/>
  <c r="H152" i="1"/>
  <c r="I152" i="1"/>
  <c r="J152" i="1"/>
  <c r="K152" i="1"/>
  <c r="L152" i="1"/>
  <c r="G152" i="1"/>
  <c r="I149" i="1"/>
  <c r="I148" i="1" s="1"/>
  <c r="J149" i="1"/>
  <c r="J148" i="1" s="1"/>
  <c r="K149" i="1"/>
  <c r="K148" i="1" s="1"/>
  <c r="L149" i="1"/>
  <c r="L148" i="1" s="1"/>
  <c r="G149" i="1"/>
  <c r="G148" i="1" s="1"/>
  <c r="H146" i="1"/>
  <c r="J146" i="1"/>
  <c r="K146" i="1"/>
  <c r="L146" i="1"/>
  <c r="G146" i="1"/>
  <c r="G140" i="1"/>
  <c r="H142" i="1"/>
  <c r="I142" i="1"/>
  <c r="J142" i="1"/>
  <c r="K142" i="1"/>
  <c r="L142" i="1"/>
  <c r="G142" i="1"/>
  <c r="H144" i="1"/>
  <c r="I144" i="1"/>
  <c r="J144" i="1"/>
  <c r="K144" i="1"/>
  <c r="L144" i="1"/>
  <c r="G144" i="1"/>
  <c r="G137" i="1"/>
  <c r="G136" i="1" s="1"/>
  <c r="I137" i="1"/>
  <c r="I136" i="1" s="1"/>
  <c r="J137" i="1"/>
  <c r="J136" i="1" s="1"/>
  <c r="K137" i="1"/>
  <c r="K136" i="1" s="1"/>
  <c r="L137" i="1"/>
  <c r="L136" i="1" s="1"/>
  <c r="H137" i="1"/>
  <c r="H136" i="1" s="1"/>
  <c r="H133" i="1"/>
  <c r="I133" i="1"/>
  <c r="J133" i="1"/>
  <c r="K133" i="1"/>
  <c r="L133" i="1"/>
  <c r="G133" i="1"/>
  <c r="H132" i="1"/>
  <c r="I132" i="1"/>
  <c r="J132" i="1"/>
  <c r="K132" i="1"/>
  <c r="L132" i="1"/>
  <c r="G132" i="1"/>
  <c r="L131" i="1" l="1"/>
  <c r="L130" i="1" s="1"/>
  <c r="H131" i="1"/>
  <c r="H130" i="1" s="1"/>
  <c r="G131" i="1"/>
  <c r="G130" i="1" s="1"/>
  <c r="I131" i="1"/>
  <c r="I130" i="1" s="1"/>
  <c r="J131" i="1"/>
  <c r="J130" i="1" s="1"/>
  <c r="K131" i="1"/>
  <c r="K130" i="1" s="1"/>
  <c r="I129" i="1" l="1"/>
  <c r="G128" i="1"/>
  <c r="H128" i="1"/>
  <c r="J128" i="1"/>
  <c r="K128" i="1"/>
  <c r="L128" i="1"/>
  <c r="H126" i="1"/>
  <c r="H125" i="1" s="1"/>
  <c r="I126" i="1"/>
  <c r="I125" i="1" s="1"/>
  <c r="J126" i="1"/>
  <c r="K126" i="1"/>
  <c r="L126" i="1"/>
  <c r="G126" i="1"/>
  <c r="G125" i="1" s="1"/>
  <c r="H123" i="1"/>
  <c r="J123" i="1"/>
  <c r="K123" i="1"/>
  <c r="L123" i="1"/>
  <c r="G123" i="1"/>
  <c r="H121" i="1"/>
  <c r="I121" i="1"/>
  <c r="I118" i="1" s="1"/>
  <c r="J121" i="1"/>
  <c r="K121" i="1"/>
  <c r="L121" i="1"/>
  <c r="G121" i="1"/>
  <c r="H113" i="1"/>
  <c r="H112" i="1" s="1"/>
  <c r="I113" i="1"/>
  <c r="I112" i="1" s="1"/>
  <c r="J113" i="1"/>
  <c r="J112" i="1" s="1"/>
  <c r="K113" i="1"/>
  <c r="K112" i="1" s="1"/>
  <c r="L113" i="1"/>
  <c r="L112" i="1" s="1"/>
  <c r="G113" i="1"/>
  <c r="G112" i="1" s="1"/>
  <c r="H110" i="1"/>
  <c r="I110" i="1"/>
  <c r="J110" i="1"/>
  <c r="K110" i="1"/>
  <c r="L110" i="1"/>
  <c r="G110" i="1"/>
  <c r="H108" i="1"/>
  <c r="I108" i="1"/>
  <c r="J108" i="1"/>
  <c r="K108" i="1"/>
  <c r="L108" i="1"/>
  <c r="G108" i="1"/>
  <c r="H105" i="1"/>
  <c r="I105" i="1"/>
  <c r="J105" i="1"/>
  <c r="K105" i="1"/>
  <c r="L105" i="1"/>
  <c r="G105" i="1"/>
  <c r="H97" i="1"/>
  <c r="I97" i="1"/>
  <c r="J97" i="1"/>
  <c r="K97" i="1"/>
  <c r="L97" i="1"/>
  <c r="G97" i="1"/>
  <c r="H94" i="1"/>
  <c r="H93" i="1" s="1"/>
  <c r="I94" i="1"/>
  <c r="I93" i="1" s="1"/>
  <c r="J94" i="1"/>
  <c r="J93" i="1" s="1"/>
  <c r="K94" i="1"/>
  <c r="K93" i="1" s="1"/>
  <c r="L94" i="1"/>
  <c r="L93" i="1" s="1"/>
  <c r="G94" i="1"/>
  <c r="G93" i="1" s="1"/>
  <c r="I91" i="1"/>
  <c r="I90" i="1" s="1"/>
  <c r="L125" i="1" l="1"/>
  <c r="I104" i="1"/>
  <c r="I96" i="1" s="1"/>
  <c r="L104" i="1"/>
  <c r="L96" i="1" s="1"/>
  <c r="J104" i="1"/>
  <c r="J96" i="1" s="1"/>
  <c r="G118" i="1"/>
  <c r="G117" i="1" s="1"/>
  <c r="K118" i="1"/>
  <c r="J125" i="1"/>
  <c r="L118" i="1"/>
  <c r="H118" i="1"/>
  <c r="H117" i="1" s="1"/>
  <c r="J118" i="1"/>
  <c r="K125" i="1"/>
  <c r="G104" i="1"/>
  <c r="G96" i="1" s="1"/>
  <c r="H104" i="1"/>
  <c r="H96" i="1" s="1"/>
  <c r="K104" i="1"/>
  <c r="K96" i="1" s="1"/>
  <c r="L117" i="1" l="1"/>
  <c r="J117" i="1"/>
  <c r="K117" i="1"/>
  <c r="I117" i="1"/>
  <c r="H71" i="1" l="1"/>
  <c r="G60" i="1" l="1"/>
  <c r="H66" i="1"/>
  <c r="H60" i="1"/>
  <c r="H35" i="1"/>
  <c r="I35" i="1"/>
  <c r="J35" i="1"/>
  <c r="K35" i="1"/>
  <c r="L35" i="1"/>
  <c r="G35" i="1"/>
  <c r="H13" i="1"/>
  <c r="H160" i="1" l="1"/>
  <c r="H159" i="1" s="1"/>
  <c r="I160" i="1"/>
  <c r="I159" i="1" s="1"/>
  <c r="J160" i="1"/>
  <c r="J159" i="1" s="1"/>
  <c r="K160" i="1"/>
  <c r="K159" i="1" s="1"/>
  <c r="L160" i="1"/>
  <c r="L159" i="1" s="1"/>
  <c r="G160" i="1"/>
  <c r="G159" i="1" s="1"/>
  <c r="H163" i="1"/>
  <c r="I163" i="1"/>
  <c r="J163" i="1"/>
  <c r="K163" i="1"/>
  <c r="L163" i="1"/>
  <c r="G163" i="1"/>
  <c r="H165" i="1"/>
  <c r="I165" i="1"/>
  <c r="J165" i="1"/>
  <c r="K165" i="1"/>
  <c r="L165" i="1"/>
  <c r="G165" i="1"/>
  <c r="H167" i="1"/>
  <c r="I167" i="1"/>
  <c r="J167" i="1"/>
  <c r="K167" i="1"/>
  <c r="L167" i="1"/>
  <c r="G167" i="1"/>
  <c r="H169" i="1"/>
  <c r="I169" i="1"/>
  <c r="J169" i="1"/>
  <c r="K169" i="1"/>
  <c r="L169" i="1"/>
  <c r="G169" i="1"/>
  <c r="H172" i="1"/>
  <c r="H171" i="1" s="1"/>
  <c r="I172" i="1"/>
  <c r="J172" i="1"/>
  <c r="K172" i="1"/>
  <c r="L172" i="1"/>
  <c r="G172" i="1"/>
  <c r="I174" i="1"/>
  <c r="J174" i="1"/>
  <c r="K174" i="1"/>
  <c r="L174" i="1"/>
  <c r="G174" i="1"/>
  <c r="J139" i="1" l="1"/>
  <c r="G139" i="1"/>
  <c r="I139" i="1"/>
  <c r="K139" i="1"/>
  <c r="L139" i="1"/>
  <c r="H139" i="1"/>
  <c r="G171" i="1"/>
  <c r="I171" i="1"/>
  <c r="J171" i="1"/>
  <c r="K171" i="1"/>
  <c r="L171" i="1"/>
  <c r="H91" i="1"/>
  <c r="H90" i="1" s="1"/>
  <c r="J91" i="1"/>
  <c r="J90" i="1" s="1"/>
  <c r="K91" i="1"/>
  <c r="K90" i="1" s="1"/>
  <c r="L91" i="1"/>
  <c r="L90" i="1" s="1"/>
  <c r="G91" i="1"/>
  <c r="G90" i="1" s="1"/>
  <c r="H88" i="1"/>
  <c r="J88" i="1"/>
  <c r="K88" i="1"/>
  <c r="L88" i="1"/>
  <c r="H81" i="1"/>
  <c r="I81" i="1"/>
  <c r="J81" i="1"/>
  <c r="K81" i="1"/>
  <c r="L81" i="1"/>
  <c r="G81" i="1"/>
  <c r="H79" i="1"/>
  <c r="I79" i="1"/>
  <c r="J79" i="1"/>
  <c r="K79" i="1"/>
  <c r="L79" i="1"/>
  <c r="G79" i="1"/>
  <c r="H86" i="1"/>
  <c r="I86" i="1"/>
  <c r="J86" i="1"/>
  <c r="K86" i="1"/>
  <c r="L86" i="1"/>
  <c r="G86" i="1"/>
  <c r="H84" i="1"/>
  <c r="H83" i="1" s="1"/>
  <c r="I84" i="1"/>
  <c r="J84" i="1"/>
  <c r="K84" i="1"/>
  <c r="L84" i="1"/>
  <c r="L83" i="1" s="1"/>
  <c r="G84" i="1"/>
  <c r="H54" i="1"/>
  <c r="I54" i="1"/>
  <c r="J54" i="1"/>
  <c r="K54" i="1"/>
  <c r="L54" i="1"/>
  <c r="G54" i="1"/>
  <c r="K69" i="1"/>
  <c r="I60" i="1"/>
  <c r="J60" i="1"/>
  <c r="K60" i="1"/>
  <c r="L60" i="1"/>
  <c r="I66" i="1"/>
  <c r="J66" i="1"/>
  <c r="K66" i="1"/>
  <c r="L66" i="1"/>
  <c r="G66" i="1"/>
  <c r="H69" i="1"/>
  <c r="H57" i="1" s="1"/>
  <c r="I69" i="1"/>
  <c r="J69" i="1"/>
  <c r="L69" i="1"/>
  <c r="G69" i="1"/>
  <c r="I71" i="1"/>
  <c r="J71" i="1"/>
  <c r="K71" i="1"/>
  <c r="L71" i="1"/>
  <c r="G71" i="1"/>
  <c r="G57" i="1" l="1"/>
  <c r="G83" i="1"/>
  <c r="G78" i="1" s="1"/>
  <c r="I83" i="1"/>
  <c r="I78" i="1" s="1"/>
  <c r="I57" i="1"/>
  <c r="I53" i="1" s="1"/>
  <c r="L57" i="1"/>
  <c r="L53" i="1" s="1"/>
  <c r="L78" i="1"/>
  <c r="H78" i="1"/>
  <c r="K57" i="1"/>
  <c r="K53" i="1" s="1"/>
  <c r="K83" i="1"/>
  <c r="K78" i="1" s="1"/>
  <c r="J57" i="1"/>
  <c r="J53" i="1" s="1"/>
  <c r="H53" i="1"/>
  <c r="J83" i="1"/>
  <c r="J78" i="1" s="1"/>
  <c r="H50" i="1"/>
  <c r="I50" i="1"/>
  <c r="J50" i="1"/>
  <c r="K50" i="1"/>
  <c r="L50" i="1"/>
  <c r="G50" i="1"/>
  <c r="H46" i="1"/>
  <c r="I46" i="1"/>
  <c r="J46" i="1"/>
  <c r="K46" i="1"/>
  <c r="L46" i="1"/>
  <c r="G46" i="1"/>
  <c r="H41" i="1"/>
  <c r="I41" i="1"/>
  <c r="J41" i="1"/>
  <c r="K41" i="1"/>
  <c r="L41" i="1"/>
  <c r="G41" i="1"/>
  <c r="H38" i="1"/>
  <c r="I38" i="1"/>
  <c r="J38" i="1"/>
  <c r="K38" i="1"/>
  <c r="L38" i="1"/>
  <c r="G38" i="1"/>
  <c r="H32" i="1"/>
  <c r="I32" i="1"/>
  <c r="J32" i="1"/>
  <c r="K32" i="1"/>
  <c r="L32" i="1"/>
  <c r="G32" i="1"/>
  <c r="H30" i="1"/>
  <c r="I30" i="1"/>
  <c r="J30" i="1"/>
  <c r="K30" i="1"/>
  <c r="L30" i="1"/>
  <c r="G30" i="1"/>
  <c r="H19" i="1"/>
  <c r="H18" i="1" s="1"/>
  <c r="I19" i="1"/>
  <c r="I18" i="1" s="1"/>
  <c r="J19" i="1"/>
  <c r="J18" i="1" s="1"/>
  <c r="K19" i="1"/>
  <c r="K18" i="1" s="1"/>
  <c r="L19" i="1"/>
  <c r="L18" i="1" s="1"/>
  <c r="G19" i="1"/>
  <c r="G18" i="1" s="1"/>
  <c r="I10" i="1"/>
  <c r="H10" i="1"/>
  <c r="J10" i="1"/>
  <c r="K10" i="1"/>
  <c r="L10" i="1"/>
  <c r="H29" i="1" l="1"/>
  <c r="H28" i="1" s="1"/>
  <c r="G45" i="1"/>
  <c r="I45" i="1"/>
  <c r="H45" i="1"/>
  <c r="G53" i="1"/>
  <c r="G37" i="1"/>
  <c r="G29" i="1"/>
  <c r="G28" i="1" s="1"/>
  <c r="I37" i="1"/>
  <c r="H37" i="1"/>
  <c r="J29" i="1"/>
  <c r="J28" i="1" s="1"/>
  <c r="L37" i="1"/>
  <c r="K37" i="1"/>
  <c r="J37" i="1"/>
  <c r="L45" i="1"/>
  <c r="K45" i="1"/>
  <c r="J45" i="1"/>
  <c r="L29" i="1"/>
  <c r="L28" i="1" s="1"/>
  <c r="K29" i="1"/>
  <c r="K28" i="1" s="1"/>
  <c r="I29" i="1"/>
  <c r="I28" i="1" s="1"/>
  <c r="I13" i="1" l="1"/>
  <c r="J13" i="1"/>
  <c r="K13" i="1"/>
  <c r="L13" i="1"/>
  <c r="H9" i="1"/>
  <c r="I9" i="1"/>
  <c r="J9" i="1"/>
  <c r="K9" i="1"/>
  <c r="L9" i="1"/>
  <c r="G13" i="1"/>
  <c r="G10" i="1"/>
  <c r="G9" i="1" s="1"/>
  <c r="G8" i="1" l="1"/>
  <c r="G7" i="1" s="1"/>
  <c r="L8" i="1"/>
  <c r="L7" i="1" s="1"/>
  <c r="H8" i="1"/>
  <c r="H7" i="1" s="1"/>
  <c r="I8" i="1"/>
  <c r="I7" i="1" s="1"/>
  <c r="J8" i="1"/>
  <c r="J7" i="1" s="1"/>
  <c r="K8" i="1"/>
  <c r="K7" i="1" s="1"/>
</calcChain>
</file>

<file path=xl/sharedStrings.xml><?xml version="1.0" encoding="utf-8"?>
<sst xmlns="http://schemas.openxmlformats.org/spreadsheetml/2006/main" count="867" uniqueCount="584">
  <si>
    <t>Номер реестровой записи</t>
  </si>
  <si>
    <t>Наименование группы  источников доходов бюджетов/наименование источника дохода бюджета</t>
  </si>
  <si>
    <t>Классификация доходов бюджетов</t>
  </si>
  <si>
    <t>Наименование главного администратора доходов республиканского бюджета Республики Коми</t>
  </si>
  <si>
    <t>Код строки</t>
  </si>
  <si>
    <t>Прогноз доходов республиканского бюджета Республики Коми</t>
  </si>
  <si>
    <t>код</t>
  </si>
  <si>
    <t>наименование</t>
  </si>
  <si>
    <t>Налоговые и неналоговые доходы</t>
  </si>
  <si>
    <t>000 1 00 00000 00 0000 000</t>
  </si>
  <si>
    <t>Налоги на прибыль, доходы</t>
  </si>
  <si>
    <t>Налог на прибыль организаций</t>
  </si>
  <si>
    <t>Налог на прибыль организаций, зачисляемый в бюджеты бюджетной системы Российской Федерации по соответствующим ставкам</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</si>
  <si>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</si>
  <si>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</si>
  <si>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000 1 01 00000 00 0000 000</t>
  </si>
  <si>
    <t>000 1 01 01000 00 0000 110</t>
  </si>
  <si>
    <t>000 1 01 01010 00 0000 110</t>
  </si>
  <si>
    <t>182 1 01 01012 02 0000 110</t>
  </si>
  <si>
    <t>182 1 01 01014 02 0000 110</t>
  </si>
  <si>
    <t>Налог на доходы физических лиц</t>
  </si>
  <si>
    <t>000 1 01 02000 01 0000 110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</si>
  <si>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</si>
  <si>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182 1 01 02010 01 0000 110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</si>
  <si>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</si>
  <si>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182 1 01 02020 01 0000 110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</si>
  <si>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</si>
  <si>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182 1 01 02030 01 0000 110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</si>
  <si>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</si>
  <si>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182 1 01 02040 01 0000 110</t>
  </si>
  <si>
    <t>Налоги на товары (работы, услуги), реализуемые на территории Российской Федерации</t>
  </si>
  <si>
    <t>000 1 03 00000 00 0000 110</t>
  </si>
  <si>
    <t>Акцизы по подакцизным товарам (продукции), производимым на территории Российской Федерации</t>
  </si>
  <si>
    <t>000 1 03 02000 01 0000 110</t>
  </si>
  <si>
    <t>Акцизы на пиво, производимое на территории Российской Федерации</t>
  </si>
  <si>
    <t>182 1 03 02100 01 0000 110</t>
  </si>
  <si>
    <t>Акцизы на алкогольную продукцию с объёмной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</si>
  <si>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182 1 03 02110 01 0000 110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</si>
  <si>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</si>
  <si>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100 1 03 02230 01 0000 110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</si>
  <si>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</si>
  <si>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100 1 03 02240 01 0000 110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</si>
  <si>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t>
  </si>
  <si>
    <t>100 1 03 02250 01 0000 110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</si>
  <si>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t>
  </si>
  <si>
    <t>100 1 03 02260 01 0000 110</t>
  </si>
  <si>
    <t>Акцизы на средние дистилляты, производимые на территории Российской Федерации</t>
  </si>
  <si>
    <t>182 1 03 02330 01 0000 110</t>
  </si>
  <si>
    <t>Налоги на совокупный доход</t>
  </si>
  <si>
    <t>000 1 05 00000 00 0000 000</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</si>
  <si>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</si>
  <si>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</si>
  <si>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182 1 05 01011 01 0000 110</t>
  </si>
  <si>
    <t>Налог, взимаемый с налогоплательщиков, выбравших в качестве объекта налогообложения доходы, уменьшенные на величину расходов</t>
  </si>
  <si>
    <t>182 1 05 01021 01 0000 110</t>
  </si>
  <si>
    <t>Минимальный налог, зачисляемый в бюджеты субъектов Российской Федерации</t>
  </si>
  <si>
    <t>182 1 05 01050 01 0000 110</t>
  </si>
  <si>
    <t>Налоги на имущество</t>
  </si>
  <si>
    <t>000 1 06 00000 00 0000 000</t>
  </si>
  <si>
    <t>Налог на имущество организаций</t>
  </si>
  <si>
    <t>000 1 06 02000 02 0000 110</t>
  </si>
  <si>
    <t>Налог на имущество организаций по имуществу, не входящему в Единую систему газоснабжения</t>
  </si>
  <si>
    <t>182 1 06 02010 02 0000 110</t>
  </si>
  <si>
    <t>Налог на имущество организаций по имуществу, входящему в Единую систему газоснабжения</t>
  </si>
  <si>
    <t>182 1 06 02020 02 0000 110</t>
  </si>
  <si>
    <t>Транспортный налог</t>
  </si>
  <si>
    <t>000 1 06 04000 02 0000 110</t>
  </si>
  <si>
    <t>Транспортный налог с организаций</t>
  </si>
  <si>
    <t>182 1 06 04011 02 0000 110</t>
  </si>
  <si>
    <t>Транспортный налог с физических лиц</t>
  </si>
  <si>
    <t>182 1 06 04012 02 0000 110</t>
  </si>
  <si>
    <t>Налог на игорный бизнес</t>
  </si>
  <si>
    <t>182 1 06 05000 02 0000 110</t>
  </si>
  <si>
    <t>Налоги, сборы и регулярные платежи за пользование природными ресурсами</t>
  </si>
  <si>
    <t>000 1 07 00000 00 0000 000</t>
  </si>
  <si>
    <t>Налог на добычу полезных ископаемых</t>
  </si>
  <si>
    <t>000 1 07 01000 01 0000 110</t>
  </si>
  <si>
    <t>Налог на добычу общераспространенных полезных ископаемых</t>
  </si>
  <si>
    <t>182 1 07 01020 01 0000 110</t>
  </si>
  <si>
    <t>Налог на добычу прочих полезных ископаемых (за исключением полезных ископаемых в виде природных алмазов)</t>
  </si>
  <si>
    <t>182 1 07 01030 01 0000 110</t>
  </si>
  <si>
    <t>Сборы за пользование объектами животного мира и за пользование объектами водных биологических ресурсов</t>
  </si>
  <si>
    <t>000 1 07 04000 01 0000 110</t>
  </si>
  <si>
    <t>Сбор за пользование объектами животного мира</t>
  </si>
  <si>
    <t>182 1 07 04010 01 0000 110</t>
  </si>
  <si>
    <t>Сбор за пользование объектами водных биологических ресурсов (по внутренним водным объектам)</t>
  </si>
  <si>
    <t>182 1 07 04030 01 0000 110</t>
  </si>
  <si>
    <t>Государственная пошлина</t>
  </si>
  <si>
    <t>000 1 08 00000 00 0000 000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</si>
  <si>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</si>
  <si>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Государственная пошлина за государственную регистрацию, а также за совершение прочих юридически значимых действий</t>
  </si>
  <si>
    <t>000 1 08 07000 01 0000 110</t>
  </si>
  <si>
    <t>Государственная пошлина за государственную регистрацию прав, ограничений (обременений) прав на недвижимое имущество и сделок с ним</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</si>
  <si>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</si>
  <si>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</si>
  <si>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</si>
  <si>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000 1 08 07082 01 0000 110</t>
  </si>
  <si>
    <t>Государственная пошлина за выдачу и обмен паспорта гражданина Российской Федерации</t>
  </si>
  <si>
    <t>Государственная пошлина за государственную регистрацию политических партий и региональных отделений политических партий</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</si>
  <si>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</si>
  <si>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</si>
  <si>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000 1 08 07140 01 0000 110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</si>
  <si>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</si>
  <si>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</si>
  <si>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000 1 08 07170 01 0000 110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</si>
  <si>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</si>
  <si>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</si>
  <si>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</si>
  <si>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</si>
  <si>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Задолженность и перерасчёты по отменённым налогам, сборам и иным обязательным платежам</t>
  </si>
  <si>
    <t>Доходы от использования имущества, находящегося в государственной и муниципальной собственности</t>
  </si>
  <si>
    <t>000 1 11 00000 00 0000 000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</si>
  <si>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</si>
  <si>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</si>
  <si>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</si>
  <si>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</si>
  <si>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</si>
  <si>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</si>
  <si>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</si>
  <si>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</si>
  <si>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</si>
  <si>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</si>
  <si>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</si>
  <si>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Платежи от государственных и муниципальных унитарных предприятий</t>
  </si>
  <si>
    <t>000 1 11 07000 00 0000 120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</si>
  <si>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</si>
  <si>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000 1 11 07010 00 0000 120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</si>
  <si>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</si>
  <si>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Платежи при пользовании природными ресурсами</t>
  </si>
  <si>
    <t>000 1 12 00000 00 0000 000</t>
  </si>
  <si>
    <t>Плата за негативное воздействие на окружающую среду</t>
  </si>
  <si>
    <t>000 1 12 01000 01 0000 120</t>
  </si>
  <si>
    <t>Плата за выбросы загрязняющих веществ в атмосферный воздух стационарными объектами</t>
  </si>
  <si>
    <t>048 1 12 01010 01 0000 120</t>
  </si>
  <si>
    <t>Плата за выбросы загрязняющих веществ в атмосферный воздух передвижными объектами</t>
  </si>
  <si>
    <t>048 1 12 01020 01 0000 120</t>
  </si>
  <si>
    <t>Плата за сбросы загрязняющих веществ в водные объекты</t>
  </si>
  <si>
    <t>048 1 12 01030 01 0000 120</t>
  </si>
  <si>
    <t>Плата за размещение отходов производства и потребления</t>
  </si>
  <si>
    <t>048 1 12 01040 01 0000 120</t>
  </si>
  <si>
    <t>Плата за иные виды негативного воздействия на окружающую среду</t>
  </si>
  <si>
    <t>048 1 12 01050 01 0000 120</t>
  </si>
  <si>
    <t>Плата за выбросы загрязняющих веществ, образующихся при сжигании на факельных установках и (или) рассеивании попутного нефтяного газа</t>
  </si>
  <si>
    <t>048 1 12 01070 01 0000 120</t>
  </si>
  <si>
    <t>Платежи при пользовании недрами</t>
  </si>
  <si>
    <t>000 1 12 02000 00 0000 120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</si>
  <si>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</si>
  <si>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000 1 12 02010 01 0000 120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</si>
  <si>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</si>
  <si>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Регулярные платежи за пользование недрами при пользовании недрами на территории Российской Федерации</t>
  </si>
  <si>
    <t>182 1 12 02030 01 0000 120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</si>
  <si>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</si>
  <si>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000 1 12 02050 01 0000 120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</si>
  <si>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</si>
  <si>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Сборы за участие в конкурсе (аукционе) на право пользования участками недр</t>
  </si>
  <si>
    <t>000 1 12 02100 00 0000 120</t>
  </si>
  <si>
    <t>Сборы за участие в конкурсе (аукционе) на право пользования участками недр местного значения</t>
  </si>
  <si>
    <t>Плата за использование лесов</t>
  </si>
  <si>
    <t>000 1 12 04000 00 0000 120</t>
  </si>
  <si>
    <t>Плата за использование лесов, расположенных на землях лесного фонда</t>
  </si>
  <si>
    <t>000 1 12 04010 00 0000 120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</si>
  <si>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</si>
  <si>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Плата за использование лесов, расположенных на землях лесного фонда, в части, превышающей минимальный размер арендной платы</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</si>
  <si>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</si>
  <si>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Доходы от оказания платных услуг (работ) и компенсации затрат государства</t>
  </si>
  <si>
    <t>000 1 13 00000 00 0000 000</t>
  </si>
  <si>
    <t>Доходы от оказания платных услуг (работ)</t>
  </si>
  <si>
    <t>000 1 13 01000 00 0000 130</t>
  </si>
  <si>
    <t>Прочие доходы от оказания платных услуг (работ)</t>
  </si>
  <si>
    <t>000 1 13 01990 00 0000 130</t>
  </si>
  <si>
    <t>Прочие доходы от оказания платных услуг (работ) получателями средств бюджетов субъектов Российской Федерации</t>
  </si>
  <si>
    <t>000 1 13 01992 02 0000 130</t>
  </si>
  <si>
    <t>Доходы от компенсации затрат государства</t>
  </si>
  <si>
    <t>000 1 13 02000 00 0000 130</t>
  </si>
  <si>
    <t>Прочие доходы от компенсации затрат государства</t>
  </si>
  <si>
    <t>000 1 13 02990 00 0000 130</t>
  </si>
  <si>
    <t>Прочие доходы от компенсации затрат бюджетов субъектов Российской Федерации</t>
  </si>
  <si>
    <t>000 1 13 02992 02 0000 130</t>
  </si>
  <si>
    <t>Доходы от продажи материальных и нематериальных активов</t>
  </si>
  <si>
    <t>000 1 14 00000 00 0000 000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</si>
  <si>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унитарных предприятий, в том числе казённых)</t>
  </si>
  <si>
    <t>000 1 14 02000 00 0000 000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</si>
  <si>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</si>
  <si>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</si>
  <si>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</si>
  <si>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000 1 14 06000 00 0000 430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</si>
  <si>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</si>
  <si>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000 1 14 06020 00 0000 430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</si>
  <si>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</si>
  <si>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240 1 14 06022 02 0000 430</t>
  </si>
  <si>
    <t>Штрафы, санкции, возмещение ущерба</t>
  </si>
  <si>
    <t>000 1 16 00000 00 0000 000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</si>
  <si>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</si>
  <si>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000 1 16 02000 00 0000 140</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</si>
  <si>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</si>
  <si>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Денежные взыскания (штрафы) за нарушение законодательства о налогах и сборах</t>
  </si>
  <si>
    <t>000 1 16 03000 00 0000 140</t>
  </si>
  <si>
    <t>Денежные взыскания (штрафы) за нарушение законодательства о налогах и сборах, предусмотренные статьей 129.2 Налогового кодекса Российской Федерации</t>
  </si>
  <si>
    <t>Денежные взыскания (штрафы) за нарушение бюджетного законодательства Российской Федерации</t>
  </si>
  <si>
    <t>000 1 16 18000 00 0000 140</t>
  </si>
  <si>
    <t>Денежные взыскания (штрафы) за нарушение бюджетного законодательства (в части бюджетов субъектов Российской Федерации)</t>
  </si>
  <si>
    <t>Денежные взыскания (штрафы) за нарушение законодательства о рекламе</t>
  </si>
  <si>
    <t>Денежные взыскания (штрафы) за нарушение законодательства Российской Федерации о пожарной безопасности</t>
  </si>
  <si>
    <t>Денежные взыскания (штрафы) за правонарушения в области дорожного движения</t>
  </si>
  <si>
    <t>000 1 16 30000 01 0000 140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</si>
  <si>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</si>
  <si>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000 1 16 30010 01 0000 140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</si>
  <si>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</si>
  <si>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188 1 16 30012 01 0000 140</t>
  </si>
  <si>
    <t>Денежные взыскания (штрафы) за нарушение законодательства Российской Федерации о безопасности дорожного движения</t>
  </si>
  <si>
    <t>Денежные взыскания, налагаемые в возмещение ущерба, причиненного в результате незаконного или нецелевого использования бюджетных средств</t>
  </si>
  <si>
    <t>000 1 16 32000 00 0000 140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</si>
  <si>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</si>
  <si>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</si>
  <si>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000 1 16 33000 00 0000 140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</si>
  <si>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</si>
  <si>
    <t>000 1 16 33020 02 0000 140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</si>
  <si>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</si>
  <si>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000 1 16 37000 00 0000 140</t>
  </si>
  <si>
    <t>Поступления сумм в возмещение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 зачисляемые в бюджеты субъектов Российской Федерации</t>
  </si>
  <si>
    <t>Прочие поступления от денежных взысканий (штрафов) и иных сумм в возмещение ущерба</t>
  </si>
  <si>
    <t>000 1 16 90000 00 0000 140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</si>
  <si>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</si>
  <si>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000 1 16 90020 02 0000 140</t>
  </si>
  <si>
    <t>Прочие неналоговые доходы</t>
  </si>
  <si>
    <t>000 1 17 00000 00 0000 000</t>
  </si>
  <si>
    <t>000 1 17 05000 00 0000 180</t>
  </si>
  <si>
    <t>Прочие неналоговые доходы бюджетов субъектов Российской Федерации</t>
  </si>
  <si>
    <t>Управление федеральной налоговой службы по Республике Коми</t>
  </si>
  <si>
    <t>Прогноз доходов республиканского бюджета Республики Коми  на 2017г. (текущий финансовый год)</t>
  </si>
  <si>
    <t>Оценка исполнения 2017г. (текущий финансовый год)</t>
  </si>
  <si>
    <t>на 2018г. (очередной финансовый год)</t>
  </si>
  <si>
    <t>на 2019г. (первый год планового периода)</t>
  </si>
  <si>
    <t>на 2020г. (второй год планового периода)</t>
  </si>
  <si>
    <t>Кассовые поступления в текущем финансовом году (по состоянию на "01" июля 2017г.</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</si>
  <si>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</si>
  <si>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100 1 03 02140 01 0000 110</t>
  </si>
  <si>
    <t>Управление Федерального казначейства по Республики Коми</t>
  </si>
  <si>
    <t>182 1 05 01000 00 0000 110</t>
  </si>
  <si>
    <t>182 1 05 01010 01 0000 110</t>
  </si>
  <si>
    <t>182 1 05 01020 01 0000 110</t>
  </si>
  <si>
    <t>Налог на добычу полезных ископаемых в виде угля</t>
  </si>
  <si>
    <t xml:space="preserve">182 1 07 01060 01 0000 110
</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</si>
  <si>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</si>
  <si>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Государственная пошлина за выдачу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</si>
  <si>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</si>
  <si>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</si>
  <si>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</si>
  <si>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Государственная пошлина за государственную регистрацию межрегиональных, региональных и местных и общественных объединений, а также за государственную регистрацию изменений их учредительных документов</t>
  </si>
  <si>
    <t>Государственная пошлина по делам, рассматриваемым Конституционным Судом РФ и конституционными (уставными) судами субъектов РФ</t>
  </si>
  <si>
    <t>Государственная пошлина по делам, рассматриваемым Конституционными судами субъектов РФ</t>
  </si>
  <si>
    <t>963 1 11 01020 02 0000 120</t>
  </si>
  <si>
    <t>Министерство Республики Коми имущественных и земельных отношений</t>
  </si>
  <si>
    <t>Проценты, полученные от предоставления бюджетных кредитов внутри страны</t>
  </si>
  <si>
    <t>Министерство финансов Республики Коми</t>
  </si>
  <si>
    <t>000 1 11 03000 00 0000 120</t>
  </si>
  <si>
    <t>Проценты, полученные от предоставления бюджетных кредитов внутри страны за счет средств бюджетов субъектов Российской Федерации</t>
  </si>
  <si>
    <t>892 1 11 03020 02 0000 120</t>
  </si>
  <si>
    <t>Плата по соглашениям об установлении сервитута в отношении земельных участков, находящихся в государственной или муниципально собственности</t>
  </si>
  <si>
    <t xml:space="preserve"> 000 1 11 05300 00 0000 100</t>
  </si>
  <si>
    <t>863 1 11 07012 02 0000 120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</si>
  <si>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</si>
  <si>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</si>
  <si>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</si>
  <si>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863 1 11 09042 02 0000 120</t>
  </si>
  <si>
    <t>000 1 17 05020 02 0000 180</t>
  </si>
  <si>
    <t>Избирательная комиссия Республики Коми, Администрация Главы Республики Коми, Министерство промышленности, природных ресурсов, энергетики и транспорта Республики Коми, Министерство Республики Коми имущественных и земельных отношений</t>
  </si>
  <si>
    <t>Невыясненные поступления</t>
  </si>
  <si>
    <t>000 1 17 01000 00 0000 180</t>
  </si>
  <si>
    <t>Невыясненные поступления, зачисляемые в бюджеты субъектов Российской Федерации</t>
  </si>
  <si>
    <t>000 1 17 01020 02 0000 180</t>
  </si>
  <si>
    <t>Министерство строительства и дорожного хозяйства Республики Коми</t>
  </si>
  <si>
    <t xml:space="preserve">Федеральная служба по надзору в сфере защиты прав потребителей и благополучия человека, Избирательная комиссия Республики Коми, Министерство строительства и дорожного хозяйства Республики Коми, Министерство инвестиций, промышленности и транспорта Республики, Министрество труда, занятости и социальной защиты Республики Коми, Министерство природных ресурсов и охраны окружающей среды Республики Коми, Министерство энергетики, жилищно-коммунального хозяйства и тарифов Республики Коми, Министерство здравооохранения Республики Коми, Министерство Республики Коми имущественных и земельных отношений, Министерство образования, науки и молодежной политики Республики Коми, Комитет Республики Коми гражданской обороны и чрезвычайных ситуаций, Министерство сельского хозяйства и потребительского рынка Республики Коми, Министерство юстиции Республики Коми, Министерство финансов Республики Коми </t>
  </si>
  <si>
    <t>Избирательная комиссия Республики Коми, Аппарат Государственного Совета Республики Коми, Администрация Главы республики Коми, Министерство экономики Републики Коми,Министерство строительства и дорожного хозяйства Республики Коми, Министерство инвестиций, Министерство здравоохранения Республики Коми, Министерство образования Республики Коми, Комитет Республики Коми гражданской обороны и чрезвычайной ситуаций</t>
  </si>
  <si>
    <t>Министерство экономики Республики Коми, Министертсво образования, науки и молодежной политики Республики Коми</t>
  </si>
  <si>
    <t>Федеральная служба по надзору в сфере транспорта, Министерство внутренних дел Российской Федерации</t>
  </si>
  <si>
    <t>000 1 16 30020 01 0000 140</t>
  </si>
  <si>
    <t>Министерство внутренних дел Российской Федерации</t>
  </si>
  <si>
    <t>000 1 05 0300001 0000 110</t>
  </si>
  <si>
    <t>Единый сельскохозяйственный налог</t>
  </si>
  <si>
    <t>Единый сельскохозяйственный налог (за налоговые периоды, истекшие до 1 января 2011 года)</t>
  </si>
  <si>
    <t>182 1 05 0302001 0000 110</t>
  </si>
  <si>
    <t>Федеральная служба по надзору в сфере связи, информационных технологий и массовых коммуникаций</t>
  </si>
  <si>
    <t>096 1 08 0713001 0000 110</t>
  </si>
  <si>
    <t>Федеральная налоговая служба</t>
  </si>
  <si>
    <t>182 1 08 0202001 0000 100</t>
  </si>
  <si>
    <t>000 1 08 0200001 0000 110</t>
  </si>
  <si>
    <t>Министерство внутренних дел</t>
  </si>
  <si>
    <t>188 1 08 06000 01 0000 110</t>
  </si>
  <si>
    <t>182 108 0701001 0000 110</t>
  </si>
  <si>
    <t>Федеральная регистрационная служба</t>
  </si>
  <si>
    <t>321 1 08 07020 01 0000 110</t>
  </si>
  <si>
    <t xml:space="preserve">Министерство природных ресурсов и охраны окружающей среды Республики Коми </t>
  </si>
  <si>
    <t>Министерство природных ресурсов и охраны окружающей среды Республики Коми, Министерство образования, науки и молодежной политики Республики Коми, Министерство сельского хозяйства и потребительского рынка Республики Коми</t>
  </si>
  <si>
    <t>188 1 08 07100 01 0000 110</t>
  </si>
  <si>
    <t>Министерство юстиции Российской Федерации</t>
  </si>
  <si>
    <t>318 1 08 07110 01 0000 110</t>
  </si>
  <si>
    <t>318 1 08 07120 010000 110</t>
  </si>
  <si>
    <t>188 1 08 07141 01 0000 110</t>
  </si>
  <si>
    <t>Служба Республики Коми строительного, жилищного и технического надзора (контроля)</t>
  </si>
  <si>
    <t>843 1 08 07142 01 0000 110</t>
  </si>
  <si>
    <t xml:space="preserve">Министерство строительства и дорожного хозяйства Республики Коми </t>
  </si>
  <si>
    <t>827 1 08 07172 01 0000 110</t>
  </si>
  <si>
    <t>000 108 07280 01 0000 110</t>
  </si>
  <si>
    <t>852 108 07282 01 0000 110</t>
  </si>
  <si>
    <t xml:space="preserve">Министерство инвестиций, промышленности и транспорта Республики Коми </t>
  </si>
  <si>
    <t>844 108 0730001 0000 110</t>
  </si>
  <si>
    <t>Министерство образования, науки и молодежной политики Республики Коми</t>
  </si>
  <si>
    <t>875 1 08 07380 01 0000 110</t>
  </si>
  <si>
    <t>875 1 08 07390 01 0000 110</t>
  </si>
  <si>
    <t>843 1 08 07400 01 0000 110</t>
  </si>
  <si>
    <t>182 1 09 00000 00 0000 000</t>
  </si>
  <si>
    <t>000 1 11 05022 02 0000 120</t>
  </si>
  <si>
    <t xml:space="preserve">Министерство Республики Коми имущественных и земельных отношений, Министерство строительства и дорожного хозяйства Республики Коми </t>
  </si>
  <si>
    <t>863 1 11 05032 02 0000 120</t>
  </si>
  <si>
    <t>827 1 11 05320 00 0000 100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</si>
  <si>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</si>
  <si>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</si>
  <si>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Федеральная служба по надзору в сфере природопользования</t>
  </si>
  <si>
    <t>852 1 12 02012 01 0000 120</t>
  </si>
  <si>
    <t>852 1 12 02052 01 0000 120</t>
  </si>
  <si>
    <t>852 1 12 02102 02 0000 120</t>
  </si>
  <si>
    <t>852 1 12 04013 02 0000 120</t>
  </si>
  <si>
    <t>852 1 12 04014 02 0000 120</t>
  </si>
  <si>
    <t>852 1 12 04015 02 0000 120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</si>
  <si>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</si>
  <si>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Плата за предоставление сведений из Единого государственного реестра недвижимости</t>
  </si>
  <si>
    <t>182 11301020010000130</t>
  </si>
  <si>
    <t>321 11301031010000 130</t>
  </si>
  <si>
    <t>Плата за предоставление сведений, документов, содержащихся в государственных реестрах (регистрах)</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</si>
  <si>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</si>
  <si>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00011301400010000130</t>
  </si>
  <si>
    <t>852 11301410010000130</t>
  </si>
  <si>
    <t>Министерство строительства и дорожного хозяйства Республики Коми, Представительство Республики Коми в Северо-Западном регионе Российской Федерации, Служба Республики Коми строительного, жилищного и технического надзора (контроля), Министерство труда, занятости и социальной защиты Республики Коми, Министерство сельского хозяйства и потребительского рынка Республики Коми, Министерство инвестиций, промышленности и транспорта Республики Коми, Министерство природных ресурсов и охраны окружающей среды Республики Коми</t>
  </si>
  <si>
    <t>Доходы, поступающие в порядке возмещения расходов, понесенных в связи с эксплуатацией имущества</t>
  </si>
  <si>
    <t>Доходы, поступающие в порядке возмещения расходов, понесенных в связи с эксплуатацией имущества субъектов Российской Федерации</t>
  </si>
  <si>
    <t>Министерство сельского хозяйства и потребительского рынка Республики Коми</t>
  </si>
  <si>
    <t>Избирательная комиссия Республики Коми, Аппарат Государственного Совета Республики Коми, Администрация Главы Республики Коми, Министерство экономики Республики Коми,Министерство строительства и дорожного хозяйства Республики Коми, Министерство энергетики, жилищно-коммунального хозяйства и тарифов Республики Коми, Министерство сельского хозяйства и потребительского рынка Республики Коми, Постоянное представительство Республики Коми при Президенте Российской Федерации, Министерство инвестиций, промышленности и транспорта Республики, Министерство природных ресурсов и охраны окружающей среды Республики Коми, Служба Республики Коми строительного, жилищного и технического надзора (контроля), Министерство труда, занятости и социальной защиты Республики Коми, Министерство национальной политики Республики Коми, Министерство здравоохранения Республики Коми, Управление Республики Коми по охране объектов культурного наследия, Министерство Республики Коми имущественных и земельных отношений, Министерство физической культуры и спорта Республики Коми, Министерство образования, науки и молодежной политики Республики Коми, Комитет Республики Коми гражданской обороны и чрезвычайных ситуаций, Министерство юстиции Республики Коми, Министерство финансов Республики Коми</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</si>
  <si>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</si>
  <si>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000 1 14 02 02002 0000 410</t>
  </si>
  <si>
    <t>863 1 14 02023 02 0000 410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</si>
  <si>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</si>
  <si>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 xml:space="preserve">Министерство энергетики, жилищно-коммунального хозяйства и тарифов Республики Коми </t>
  </si>
  <si>
    <t>866 1 16 02030 02 0000 140</t>
  </si>
  <si>
    <t>000 1 16 03020 02 0000 140</t>
  </si>
  <si>
    <t>000 1 16 18020 02 0000 140</t>
  </si>
  <si>
    <t>Денежные взыскания (штрафы) и иные суммы, взыскиваемые с лиц, виновных в совершении преступлений, и в возмещение ущерба имуществу</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</si>
  <si>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</si>
  <si>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Доходы от возмещения ущерба при возникновении страховых случаев</t>
  </si>
  <si>
    <t>Доходы от возмещения ущерба при возникновении страховых случаев, когда выгодоприобретателями выступают получатели средств бюджетов субъектов Российской Федерации</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</si>
  <si>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t>
  </si>
  <si>
    <t>Доходы от возмещения ущерба при возникновении иных страховых случаев, когда выгодоприобретателями выступают получатели средств бюджетов субъектов Российской Федерации</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</si>
  <si>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</si>
  <si>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Денежные взыскания (штрафы) за нарушение лесного законодательства</t>
  </si>
  <si>
    <t>Денежные взыскания (штрафы) за нарушение водного законодательства</t>
  </si>
  <si>
    <t>Денежные взыскания (штрафы) за нарушение водного законодательства, установленное на водных объектах, находящихся в собственности субъектов Российской Федерации</t>
  </si>
  <si>
    <t>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</si>
  <si>
    <t>Реестр источников доходов республиканского бюджета Республики Коми на 2018 год и плановый период 2019 и 2020 годов</t>
  </si>
  <si>
    <t>000 1 16 27000 01 0000 140</t>
  </si>
  <si>
    <t>Министерство Российской Федерации по делам гражданской обороны, чрезвычайным ситуациям и ликвидации последствий стихийных бедствий, Министерство здравооохранения Республики Коми</t>
  </si>
  <si>
    <t>Федеральная антимонопольная служба, Министерство внутренних дел, Генеральная прокуратура Российской Федерации</t>
  </si>
  <si>
    <t>000 1 16 26000 01 0000 140</t>
  </si>
  <si>
    <t>852 1 16 25082 02 0000 140</t>
  </si>
  <si>
    <t>852 1 16 25086 02 000 0140</t>
  </si>
  <si>
    <t>852 1 16 25070 00 0000 140</t>
  </si>
  <si>
    <t xml:space="preserve"> 000 1 16 25080 00 0000 140</t>
  </si>
  <si>
    <t>000 1 162 1000 00 0000 140</t>
  </si>
  <si>
    <t>000 1 16 21020 02 0000 140</t>
  </si>
  <si>
    <t>000 1 16 23000 00 0000 140</t>
  </si>
  <si>
    <t>000 1 16 23020 02 0000 140</t>
  </si>
  <si>
    <t>000 1 162 500000 0000 140</t>
  </si>
  <si>
    <t>000 1 16 23022 02 0000 140</t>
  </si>
  <si>
    <t>844 1 16 23021 02 0000 140</t>
  </si>
  <si>
    <t>827 1 16 37020 02 0000 140</t>
  </si>
  <si>
    <t>000 1 16 32000 02 0000 140</t>
  </si>
  <si>
    <t>000 1 13 02060 00 0000 130</t>
  </si>
  <si>
    <t>882 1 13 02062 02 0000 130</t>
  </si>
  <si>
    <t>000 1 14 02020 02 0000 440</t>
  </si>
  <si>
    <t>000 1 14 02022 02 0000 440</t>
  </si>
  <si>
    <t>БЕЗВОЗМЕЗДНЫЕ ПОСТУПЛЕНИЯ</t>
  </si>
  <si>
    <t>Субсидии бюджетам субъектов Российской Федерации на реализацию федеральных целевых программ</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</si>
  <si>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</si>
  <si>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</si>
  <si>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Субсидии бюджетам бюджетной системы Российской Федерации (межбюджетные субсидии)</t>
  </si>
  <si>
    <t>000 2 02 20000 00 0000 151</t>
  </si>
  <si>
    <t>000 2 00 00000 00 0000 000</t>
  </si>
  <si>
    <t>000 2 02 00000 00 0000 000</t>
  </si>
  <si>
    <t>000 2 02 30000 00 0000 151</t>
  </si>
  <si>
    <t>Субвенции бюджетам субъектов Российской Федерации и муниципальных образований</t>
  </si>
  <si>
    <t>Федеральное казначейство</t>
  </si>
  <si>
    <t>ДОХОДЫ всего</t>
  </si>
  <si>
    <t>Реестр источников доходов  бюджета муниципального образования городского округа "Инта" на 2018 год и плановый период 2019 и 2020 годов</t>
  </si>
  <si>
    <t>Прогноз доходов  бюджета МОГО "Инта"  на 2017г. (текущий финансовый год)</t>
  </si>
  <si>
    <t>Прогноз доходов  бюджета МОГО "Инта"</t>
  </si>
  <si>
    <t>Наименование главного администратора доходов бюджета МОГО "Инта"</t>
  </si>
  <si>
    <t>Единый налог на вмененный доход для отдельных видов деятельности</t>
  </si>
  <si>
    <t>182 1 05 02000 02 0000 110</t>
  </si>
  <si>
    <t>182 1 05 01022 01 0000 110</t>
  </si>
  <si>
    <t>182 1 05 002010 02 0000 110</t>
  </si>
  <si>
    <t>Единый налог на вмененный доход для отдельных видов деятельности (за налоговые периоды, истекшие до 1 января 2011 года)</t>
  </si>
  <si>
    <t>182 1 05 03010 01 0000 110</t>
  </si>
  <si>
    <t>182 1 05 03000 01 0000 110</t>
  </si>
  <si>
    <t>182 1 05 04000 02 0000 110</t>
  </si>
  <si>
    <t>Налог, взимаемый в связи с применением патентной системы налогообложения</t>
  </si>
  <si>
    <t>182 1 05 04010 02 0000 110</t>
  </si>
  <si>
    <t>Налог, взимаемый в связи с применением патентной системы налогообложения, зачисляемый в бюджеты городских округов</t>
  </si>
  <si>
    <t>Налог на имущество физических лиц</t>
  </si>
  <si>
    <t>182 1 06 01000 0 0000 110</t>
  </si>
  <si>
    <t>182 1 06 01020 04 0000 110</t>
  </si>
  <si>
    <t xml:space="preserve">Налог на имущество физических лиц, взимаемый по ставкам, применяемым к объектам налогообложения, расположенных в границах городских округов </t>
  </si>
  <si>
    <t>Земельный налог</t>
  </si>
  <si>
    <t>182 1 06 06000 00 0000 110</t>
  </si>
  <si>
    <t>Земельный налог с организаций</t>
  </si>
  <si>
    <t>182 1 06 06032 04 0000 110</t>
  </si>
  <si>
    <t>182 1 06 06030 00 0000 110</t>
  </si>
  <si>
    <t>Земельный налог с организаций, обладающих земельным участком, расположенным в границах городских округов</t>
  </si>
  <si>
    <t>Земельный налог с физических лиц</t>
  </si>
  <si>
    <t>182 1 06 06040 00 0000 110</t>
  </si>
  <si>
    <t>182 1 06 06042 04 0000 110</t>
  </si>
  <si>
    <t>Земельный налог с физических лиц, обладающих земельным участком, расположенным в границах городских округов</t>
  </si>
  <si>
    <t>000 1 08 03000 01 0000 110</t>
  </si>
  <si>
    <t>182 1 08 03010 01 0000 100</t>
  </si>
  <si>
    <t>Государственная пошлина по делам, рассматриваемым в судах общей юрисдикции, мировыми судьями</t>
  </si>
  <si>
    <t>Админситрация муниципального городского округа "Инта"</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</si>
  <si>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</si>
  <si>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Денежные взыскания (штрафы) за нарушение законодательства о налогах и сборах, предусмотренные статьей 116, 118, статьей 119, пунктами 1 и 2 статьи 120, статьями 125, 126, 128, 129, 132, 133, 134, 135 , Налогового кодекса Российской Федерации</t>
  </si>
  <si>
    <t>182 1 16 03030 01 0000 140</t>
  </si>
  <si>
    <t>182 1 16 03010 01 0000 140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</si>
  <si>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</si>
  <si>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</si>
  <si>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000 1 16 06000 01 0000 140</t>
  </si>
  <si>
    <t>182 1 16 06000 01 0000 140</t>
  </si>
  <si>
    <t>000 1 16 43000 01 0000 140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</si>
  <si>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</si>
  <si>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182 1 16 43000 01 0000 140</t>
  </si>
  <si>
    <t>188 1 16 03030 01 0000 140</t>
  </si>
  <si>
    <t>000 1 16 08000 01 0000 140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</si>
  <si>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</si>
  <si>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Управление Федеральная служба по надзору в сфере защиты прав потребителей и благополучия человека по Республике Коми</t>
  </si>
  <si>
    <t>141 1 16 08010 01 0000 140</t>
  </si>
  <si>
    <t>Министерство внутренних дел  по Республике Коми</t>
  </si>
  <si>
    <t>141 1 16 08020 01 0000 140</t>
  </si>
  <si>
    <t>188 1 16 08010 01 0000 140</t>
  </si>
  <si>
    <t>188 1 16 08020 01 0000 140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</si>
  <si>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</si>
  <si>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000 1 16 25000 00 0000 140</t>
  </si>
  <si>
    <t>Денежные взыскания (штрафы) за нарушение законодательства Российской Федерации об особо охраняемых природных территориях</t>
  </si>
  <si>
    <t>Управление федеральной службы по надзору в сфере природопользования по Республике Коми</t>
  </si>
  <si>
    <t>048 1 16 25020 01 0000 140</t>
  </si>
  <si>
    <t>Денежные взыскания (штрафы) за нарушение законодательства Российской Федерации об охране и использовании животного мира</t>
  </si>
  <si>
    <t>839 1 16 25030 01 0000 140</t>
  </si>
  <si>
    <t>Министерство промышленности, природных рисурсов, энергетики и транспорта Республики Коми</t>
  </si>
  <si>
    <t>839 1 16 25050 01 0000 140</t>
  </si>
  <si>
    <t>Денежные взыскания (штрафы) за нарушение законодательства в области охраны окружающей среды</t>
  </si>
  <si>
    <t>850 1 16 25050 01 0000 140</t>
  </si>
  <si>
    <t>Министерство природных ресурсов  и охраны окружающей среды РК</t>
  </si>
  <si>
    <t>321 1 16 25060 00 0000 140</t>
  </si>
  <si>
    <t>Управление Федеральной службы государственной регистрации, кадастра и картографии по Республике Коми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</si>
  <si>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</si>
  <si>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000 1 16 28000 01 0000 140</t>
  </si>
  <si>
    <t>141 1 16 28000 01 0000 140</t>
  </si>
  <si>
    <t>188 1 16 28000 01 0000 140</t>
  </si>
  <si>
    <t>Прочие денежные взыскания (штрафы) за правонарушения в области дорожного движения</t>
  </si>
  <si>
    <t xml:space="preserve"> 000 1 16 33000 00 0000 140</t>
  </si>
  <si>
    <t>188 1 16 30030 01 0000 140</t>
  </si>
  <si>
    <t>161 1 16 33040 04 0000 140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</si>
  <si>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</si>
  <si>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Федеральная антимонопольная служба</t>
  </si>
  <si>
    <t xml:space="preserve"> 000 1 16 35000 00 0000 140</t>
  </si>
  <si>
    <t>076 1 16 35020 04 0000 140</t>
  </si>
  <si>
    <t>Суммы по искам о возмещении вреда, причиненного окружающей среде</t>
  </si>
  <si>
    <t>Двинско-Печорское территориальное управление Федерального агенства по рыболовству</t>
  </si>
  <si>
    <t>Суммы по искам о возмещении вреда, причиненного окружающей среде, подлежащие зачислению в бюджеты городских округов</t>
  </si>
  <si>
    <t xml:space="preserve"> 000 1 16 41000 00 0000 140</t>
  </si>
  <si>
    <t>498 1 16 41000 01 0000 140</t>
  </si>
  <si>
    <t>Денежные взыскания (штрафы) за нарушение законодательства Российской Федерации об электроэнергетике</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</si>
  <si>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</si>
  <si>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Печорское управление Федеральной службы по экологическому, технологическому и атомному надзору</t>
  </si>
  <si>
    <t>000 1 16 45000 01 0000 140</t>
  </si>
  <si>
    <t>Денежные взыскания (штрафы) за нарушения законодательства Российской Федерации о промышленной безопасности</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</si>
  <si>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</si>
  <si>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498 1 16 45000 01 0000 140</t>
  </si>
  <si>
    <t>000 1 16 90 040 04 0000 140</t>
  </si>
  <si>
    <t>Прочие поступления от денежных взысканий (штрафов) и иных сумм в возмещение ущерба, зачисляемые в бюджеты городских округов</t>
  </si>
  <si>
    <t>Управление федеральной службы по надзору в сфере природопользования по Республике Коми,  Двинско-Печорское территориальное управление Федерального агентства по рыболовству, Управление Федеральной службы по ветеринарному и фитосанитарному надзору по РК, Управление Федеральной слуюбы по надзору в сфере связи и массовых коммуникаций по Республики Коми, Управление государственного автомобильного надзора по Республики Коми, Упарвление Федеральной службы по надзору в сфере защиты прав потреьителей и благополучия человека по Республике Коми, Территориальный орган Федеральной службы статистики по РК, Главное управление Министерства РФ по делам ГО, ЧС и ликвидации подследствий стихийных бедствий по РК, Министерство внутренних дел по Республике Коми, Служба Республики Коми строительного, жилищного и технического надзора (контроля), Министерство образования и высшей школы РК, Администрация муниципального образования городского округа "Инта"</t>
  </si>
  <si>
    <t xml:space="preserve"> Администрация муниципального образования городского округа "Инта"</t>
  </si>
  <si>
    <t>000 1 17 05040 04 0000 180</t>
  </si>
  <si>
    <t>Прочие неналоговые доходы бюджетам городских округов</t>
  </si>
  <si>
    <t>Невыясненные поступления, зачисляемые в бюджет городских округов</t>
  </si>
  <si>
    <t>000 1 17 01040 04 0000 180</t>
  </si>
  <si>
    <t>188 1 16 43000 01 0000 140</t>
  </si>
  <si>
    <t>Управление Федеральной службы судебных приставов по Республике Коми</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</si>
  <si>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</si>
  <si>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923 1 08 07173 01 0000 110</t>
  </si>
  <si>
    <t>Государственная пошлина за выдачу разрешения на установку рекламной конструкции</t>
  </si>
  <si>
    <t>923 1 08 07150 01 0000 110</t>
  </si>
  <si>
    <t>923 1 08 07170 01 0000 110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</si>
  <si>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</si>
  <si>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923 1 11 01040 04 0000 120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</si>
  <si>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</si>
  <si>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923 1 11 05012 04 0000 120</t>
  </si>
  <si>
    <t>923 1 11 05024 04 0000 120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</si>
  <si>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</si>
  <si>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 xml:space="preserve"> 000 1 11 05030 00 0000 120</t>
  </si>
  <si>
    <t>923 1 11 05034 04 0000 120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</si>
  <si>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</si>
  <si>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Доходы от перечисления части прибыли, остающейся после уплаты налогов и иных обязательных платежей государственных унитарных предприятий городскими округами</t>
  </si>
  <si>
    <t>923 1 11 07014 04 0000 120</t>
  </si>
  <si>
    <t>923 1 11 09044 04 0000 120</t>
  </si>
  <si>
    <t>Прочие поступления от использования имущества, находящегося в собственности городских округов (за исключением имущества бюджетных и автономных учреждений субъектов Российской Федерации, а также имущества государственных унитарных предприятий, в том числе казенных)</t>
  </si>
  <si>
    <t>923 1 13 01994 04 0000 130</t>
  </si>
  <si>
    <t>923 1 13 02994 04 0000 130</t>
  </si>
  <si>
    <t>Прочие доходы от оказания платных услуг (работ) получателями средств бюджетов городских округов</t>
  </si>
  <si>
    <t>Прочие доходы от компенсации затрат бюджетов городских округов</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</si>
  <si>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</si>
  <si>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923 1 14 02042 04 0000 410</t>
  </si>
  <si>
    <t xml:space="preserve"> 000 1 14 02040 04 0000 410</t>
  </si>
  <si>
    <t>923 1 14 02043 04 0000 410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</si>
  <si>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</si>
  <si>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</si>
  <si>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000 1 14 06010 00 0000 430</t>
  </si>
  <si>
    <t>923 1 14 06012 04 0000 430</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</si>
  <si>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</si>
  <si>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</si>
  <si>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Отдел образования администрации муниципального образования городского округа "Инта"</t>
  </si>
  <si>
    <t>975 1 13 02994 04 0000 130</t>
  </si>
  <si>
    <t>992 2 02 10000 00 0000 151</t>
  </si>
  <si>
    <t>992 2 02 15001 04 0000 151</t>
  </si>
  <si>
    <t>992 2 02 15002 04 0000 151</t>
  </si>
  <si>
    <t>Дотации бюджетам городских округов на выравнивание бюджетной обеспеченности</t>
  </si>
  <si>
    <t>Дотации бюджетам на поддержку мер по обеспечению сбалансированности бюджетов</t>
  </si>
  <si>
    <t>Финансовое управление администрации муниципального образования городского округа "Инта"</t>
  </si>
  <si>
    <t>923 2 02 20051 04 0000 151</t>
  </si>
  <si>
    <t>Субсидии бюджетам городских округов на реализацию мероприятий государственной программы Российской Федерации "Доступная среда" на 2011 - 2020 годы</t>
  </si>
  <si>
    <t>956 02 25519 04 0000 151</t>
  </si>
  <si>
    <t>Субсидия бюджетам городских округов на поддержку отрасли культуры</t>
  </si>
  <si>
    <t>923 02 25527 04 0000 151</t>
  </si>
  <si>
    <t>Субсидии бюджетам городских округов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</si>
  <si>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923 2 02 25555 04 0000 151</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</si>
  <si>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</si>
  <si>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000 2 02 29999 04 0000 151</t>
  </si>
  <si>
    <t>Прочие субсидии бюджетам городских округов</t>
  </si>
  <si>
    <t xml:space="preserve">Отдел культуры администрации муниципального образования городского округа "Инта" </t>
  </si>
  <si>
    <t xml:space="preserve"> Администрация муниципального образования городского округа "Инта"                                                         Отдел культуры администрации муниципального образования городского округа "Инта"             Отдел образования администрации муниципального образования городского округа "Инта"</t>
  </si>
  <si>
    <t xml:space="preserve"> Администрация муниципального образования городского округа "Инта"                                                                 Отдел образования администрации муниципального образования городского округа "Инта"</t>
  </si>
  <si>
    <t>Субвенции бюджетам городских округов на выполнение передаваемых полномочий субъектов Российской Федерации</t>
  </si>
  <si>
    <t>000 2 02 30024 04 0000 151</t>
  </si>
  <si>
    <t>975 2 02 30029 04 0000 151</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</si>
  <si>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</si>
  <si>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923 2 02 35082 04 0000 151</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</si>
  <si>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</si>
  <si>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975 2 02 39999 04 0000 151</t>
  </si>
  <si>
    <t>Прочие субвенции бюджетам городских округов</t>
  </si>
  <si>
    <t>000 2 18 00000 00 0000 180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</si>
  <si>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</si>
  <si>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975 2 18 04010 04 0000 180</t>
  </si>
  <si>
    <t>Доходы бюджетов городских округов от возврата организациями остатков субсидий прошлых лет</t>
  </si>
  <si>
    <t>975 2 18 04000 04 0000 180</t>
  </si>
  <si>
    <t>Доходы бюджетов городских округов от возврата бюджетными учреждениями остатков субсидий прошлых лет</t>
  </si>
  <si>
    <t>000 2 19 00000 00 0000 180</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</si>
  <si>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</si>
  <si>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городских округов</t>
  </si>
  <si>
    <t>000 2 19 00000 04 0000 151</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</si>
  <si>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</si>
  <si>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000 2 19 60010 04 0000 151</t>
  </si>
  <si>
    <t>923 2 19 45156 04 0000 151</t>
  </si>
  <si>
    <t>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городских округов</t>
  </si>
  <si>
    <t>Субсидии бюджетам городских округов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</si>
  <si>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188 1 16 30010 01 0000 140</t>
  </si>
  <si>
    <t>956 02 25558 04 0000 151</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</si>
  <si>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</si>
  <si>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 xml:space="preserve">000 1 16 23000 00 0000 140
</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</si>
  <si>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</si>
  <si>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923 1 16 37030 04 0000 140</t>
  </si>
  <si>
    <t>852 1 16 25030 01 0000 140</t>
  </si>
  <si>
    <t>852 1 16 25050 01 0000 140</t>
  </si>
  <si>
    <t>923 2 02 35120 04 0000 151</t>
  </si>
  <si>
    <t xml:space="preserve">Субвенции бюджетам городских округов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t>
  </si>
  <si>
    <t>Кассовые поступления в текущем финансовом году (по состоянию на "01" ноября 2017г.</t>
  </si>
  <si>
    <t>322 1 16 43000 01 0000 140</t>
  </si>
  <si>
    <t>923 1 16 23000 00 0000 140</t>
  </si>
  <si>
    <t xml:space="preserve"> Администрация муниципального образования городского округа "Инта"                                          Отдел спорта и молодежной политики администрации муниципального                                Отдел культуры администрации муниципального образования городского округа "Инта"образования городского округа "Инта"</t>
  </si>
  <si>
    <t>000 2 02 25027 04 0000 151</t>
  </si>
  <si>
    <t>тыс.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</si>
</sst>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16" x14ac:knownFonts="1">
    <font>
      <sz val="11"/>
      <color theme="1"/>
      <name val="Calibri"/>
      <family val="2"/>
      <charset val="204"/>
      <scheme val="minor"/>
    </font>
    <font>
      <sz val="10"/>
      <color theme="1"/>
      <name val="Times New Roman"/>
      <family val="1"/>
      <charset val="204"/>
    </font>
    <font>
      <sz val="10"/>
      <name val="Arial"/>
      <family val="2"/>
      <charset val="204"/>
    </font>
    <font>
      <b/>
      <sz val="10"/>
      <color theme="1"/>
      <name val="Times New Roman"/>
      <family val="1"/>
      <charset val="204"/>
    </font>
    <font>
      <b/>
      <sz val="10"/>
      <name val="Times New Roman"/>
      <family val="1"/>
      <charset val="204"/>
    </font>
    <font>
      <sz val="10"/>
      <name val="Times New Roman"/>
      <family val="1"/>
      <charset val="204"/>
    </font>
    <font>
      <i/>
      <sz val="10"/>
      <name val="Times New Roman"/>
      <family val="1"/>
      <charset val="204"/>
    </font>
    <font>
      <i/>
      <sz val="10"/>
      <color theme="1"/>
      <name val="Times New Roman"/>
      <family val="1"/>
      <charset val="204"/>
    </font>
    <font>
      <i/>
      <sz val="10"/>
      <color rgb="FFFF0000"/>
      <name val="Times New Roman"/>
      <family val="1"/>
      <charset val="204"/>
    </font>
    <font>
      <sz val="10"/>
      <color rgb="FF000000"/>
      <name val="Times New Roman"/>
      <family val="1"/>
      <charset val="204"/>
    </font>
    <font>
      <i/>
      <sz val="10"/>
      <color rgb="FF000000"/>
      <name val="Times New Roman"/>
      <family val="1"/>
      <charset val="204"/>
    </font>
    <font>
      <b/>
      <sz val="14"/>
      <color theme="1"/>
      <name val="Times New Roman"/>
      <family val="1"/>
      <charset val="204"/>
    </font>
    <font>
      <sz val="10"/>
      <color theme="5" tint="-0.249977111117893"/>
      <name val="Times New Roman"/>
      <family val="1"/>
      <charset val="204"/>
    </font>
    <font>
      <b/>
      <sz val="8"/>
      <name val="Arial Narrow"/>
      <family val="2"/>
      <charset val="204"/>
    </font>
    <font>
      <sz val="9"/>
      <color theme="1"/>
      <name val="Times New Roman"/>
      <family val="1"/>
      <charset val="204"/>
    </font>
    <font>
      <sz val="8"/>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2">
    <xf numFmtId="0" fontId="0" fillId="0" borderId="0"/>
    <xf numFmtId="0" fontId="2" fillId="0" borderId="0"/>
  </cellStyleXfs>
  <cellXfs count="154">
    <xf numFmtId="0" fontId="0" fillId="0" borderId="0" xfId="0"/>
    <xf numFmtId="0" fontId="1" fillId="0" borderId="0" xfId="0" applyFont="1"/>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justify" vertical="center"/>
    </xf>
    <xf numFmtId="0" fontId="1" fillId="0" borderId="1" xfId="0" applyFont="1" applyBorder="1" applyAlignment="1">
      <alignment wrapText="1"/>
    </xf>
    <xf numFmtId="0" fontId="1" fillId="0" borderId="1" xfId="0" applyFont="1" applyBorder="1"/>
    <xf numFmtId="0" fontId="1" fillId="0" borderId="1" xfId="0" applyFont="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1" fillId="0" borderId="1" xfId="0" applyFont="1" applyBorder="1" applyAlignment="1">
      <alignment horizontal="left"/>
    </xf>
    <xf numFmtId="0" fontId="1" fillId="0" borderId="1" xfId="0" applyFont="1" applyBorder="1" applyAlignment="1">
      <alignment horizontal="left" wrapText="1"/>
    </xf>
    <xf numFmtId="49" fontId="4" fillId="0" borderId="1" xfId="0" applyNumberFormat="1" applyFont="1" applyBorder="1" applyAlignment="1">
      <alignment horizontal="center" vertical="center" wrapText="1"/>
    </xf>
    <xf numFmtId="49" fontId="4" fillId="0" borderId="1" xfId="0" applyNumberFormat="1" applyFont="1" applyBorder="1" applyAlignment="1">
      <alignment horizontal="left" vertical="center" wrapText="1"/>
    </xf>
    <xf numFmtId="49" fontId="5" fillId="0" borderId="1" xfId="0" applyNumberFormat="1" applyFont="1" applyBorder="1" applyAlignment="1">
      <alignment horizontal="center" vertical="center" wrapText="1"/>
    </xf>
    <xf numFmtId="164" fontId="5" fillId="0" borderId="1" xfId="0" applyNumberFormat="1" applyFont="1" applyBorder="1" applyAlignment="1">
      <alignment horizontal="left" vertical="center" wrapText="1"/>
    </xf>
    <xf numFmtId="49" fontId="5" fillId="0" borderId="1" xfId="0" applyNumberFormat="1" applyFont="1" applyBorder="1" applyAlignment="1">
      <alignment horizontal="left" vertical="center" wrapText="1"/>
    </xf>
    <xf numFmtId="49" fontId="6" fillId="0" borderId="1" xfId="0" applyNumberFormat="1" applyFont="1" applyBorder="1" applyAlignment="1">
      <alignment horizontal="center" vertical="center" wrapText="1"/>
    </xf>
    <xf numFmtId="49" fontId="6" fillId="0" borderId="1" xfId="0" applyNumberFormat="1" applyFont="1" applyBorder="1" applyAlignment="1">
      <alignment horizontal="left" vertical="center" wrapText="1"/>
    </xf>
    <xf numFmtId="164" fontId="6" fillId="0" borderId="1" xfId="0" applyNumberFormat="1" applyFont="1" applyBorder="1" applyAlignment="1">
      <alignment horizontal="left" vertical="center" wrapText="1"/>
    </xf>
    <xf numFmtId="0" fontId="1" fillId="0" borderId="1" xfId="0" applyFont="1" applyBorder="1" applyAlignment="1">
      <alignment horizontal="left" vertical="top" wrapText="1"/>
    </xf>
    <xf numFmtId="0" fontId="3" fillId="0" borderId="1" xfId="0" applyFont="1" applyBorder="1" applyAlignment="1">
      <alignment horizontal="left" vertical="top" wrapText="1"/>
    </xf>
    <xf numFmtId="165" fontId="3" fillId="0" borderId="1" xfId="0" applyNumberFormat="1" applyFont="1" applyBorder="1" applyAlignment="1">
      <alignment horizontal="center" vertical="center" wrapText="1"/>
    </xf>
    <xf numFmtId="165" fontId="1" fillId="0" borderId="1" xfId="0" applyNumberFormat="1" applyFont="1" applyFill="1" applyBorder="1" applyAlignment="1">
      <alignment horizontal="center" vertical="center" wrapText="1"/>
    </xf>
    <xf numFmtId="165" fontId="1" fillId="0" borderId="1" xfId="0" applyNumberFormat="1" applyFont="1" applyBorder="1" applyAlignment="1">
      <alignment horizontal="center" vertical="center"/>
    </xf>
    <xf numFmtId="165" fontId="3" fillId="0" borderId="1" xfId="0" applyNumberFormat="1" applyFont="1" applyBorder="1" applyAlignment="1">
      <alignment horizontal="center" vertical="center"/>
    </xf>
    <xf numFmtId="0" fontId="3" fillId="0" borderId="1" xfId="0" applyFont="1" applyBorder="1"/>
    <xf numFmtId="0" fontId="7" fillId="0" borderId="1" xfId="0" applyFont="1" applyBorder="1" applyAlignment="1">
      <alignment wrapText="1"/>
    </xf>
    <xf numFmtId="0" fontId="7" fillId="0" borderId="1" xfId="0" applyFont="1" applyBorder="1"/>
    <xf numFmtId="165" fontId="7" fillId="0" borderId="1" xfId="0" applyNumberFormat="1" applyFont="1" applyBorder="1" applyAlignment="1">
      <alignment horizontal="center" vertical="center"/>
    </xf>
    <xf numFmtId="0" fontId="3" fillId="0" borderId="1" xfId="0" applyFont="1" applyBorder="1" applyAlignment="1">
      <alignment wrapText="1"/>
    </xf>
    <xf numFmtId="0" fontId="7" fillId="0" borderId="1" xfId="0" applyFont="1" applyBorder="1" applyAlignment="1">
      <alignment horizontal="left" vertical="top" wrapText="1"/>
    </xf>
    <xf numFmtId="49" fontId="1" fillId="0" borderId="1" xfId="0" applyNumberFormat="1" applyFont="1" applyFill="1" applyBorder="1" applyAlignment="1">
      <alignment vertical="top" wrapText="1"/>
    </xf>
    <xf numFmtId="0" fontId="1" fillId="0" borderId="1" xfId="0" applyFont="1" applyFill="1" applyBorder="1" applyAlignment="1">
      <alignment vertical="top" wrapText="1"/>
    </xf>
    <xf numFmtId="49" fontId="7" fillId="0" borderId="1" xfId="0" applyNumberFormat="1" applyFont="1" applyFill="1" applyBorder="1" applyAlignment="1">
      <alignment vertical="top" wrapText="1"/>
    </xf>
    <xf numFmtId="0" fontId="7" fillId="0" borderId="1" xfId="0" applyFont="1" applyFill="1" applyBorder="1" applyAlignment="1">
      <alignment vertical="top" wrapText="1"/>
    </xf>
    <xf numFmtId="165" fontId="1" fillId="0" borderId="0" xfId="0" applyNumberFormat="1" applyFont="1"/>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165" fontId="7"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0" fontId="1" fillId="0" borderId="1" xfId="0" applyFont="1" applyBorder="1" applyAlignment="1">
      <alignment vertical="top" wrapText="1"/>
    </xf>
    <xf numFmtId="0" fontId="1" fillId="0" borderId="1" xfId="0" applyFont="1" applyBorder="1" applyAlignment="1">
      <alignment horizontal="center" vertical="center" wrapText="1"/>
    </xf>
    <xf numFmtId="0" fontId="7" fillId="0" borderId="1" xfId="0" applyFont="1" applyBorder="1" applyAlignment="1">
      <alignment vertical="top" wrapText="1"/>
    </xf>
    <xf numFmtId="0" fontId="6" fillId="0" borderId="1" xfId="0" applyFont="1" applyBorder="1"/>
    <xf numFmtId="0" fontId="7" fillId="0" borderId="1" xfId="0" applyFont="1" applyBorder="1" applyAlignment="1">
      <alignment horizontal="center" vertical="center"/>
    </xf>
    <xf numFmtId="0" fontId="8" fillId="0" borderId="1" xfId="0" applyFont="1" applyBorder="1"/>
    <xf numFmtId="165" fontId="6" fillId="0" borderId="1" xfId="0" applyNumberFormat="1" applyFont="1" applyBorder="1" applyAlignment="1">
      <alignment horizontal="center" vertical="center"/>
    </xf>
    <xf numFmtId="0" fontId="1" fillId="0" borderId="1" xfId="0" applyFont="1" applyBorder="1" applyAlignment="1">
      <alignment vertical="top"/>
    </xf>
    <xf numFmtId="0" fontId="1" fillId="0" borderId="1" xfId="0" applyFont="1" applyBorder="1" applyAlignment="1">
      <alignment horizontal="left" vertical="top"/>
    </xf>
    <xf numFmtId="0" fontId="7" fillId="0" borderId="1" xfId="0" applyFont="1" applyBorder="1" applyAlignment="1">
      <alignment horizontal="left" vertical="top"/>
    </xf>
    <xf numFmtId="0" fontId="5" fillId="0" borderId="1" xfId="0" applyFont="1" applyBorder="1"/>
    <xf numFmtId="165" fontId="5" fillId="0" borderId="1" xfId="0" applyNumberFormat="1" applyFont="1" applyBorder="1" applyAlignment="1">
      <alignment horizontal="center" vertical="center"/>
    </xf>
    <xf numFmtId="0" fontId="1" fillId="0" borderId="0" xfId="0" applyFont="1" applyAlignment="1">
      <alignment vertical="top" wrapText="1"/>
    </xf>
    <xf numFmtId="0" fontId="6" fillId="0" borderId="1" xfId="0" applyFont="1" applyBorder="1" applyAlignment="1">
      <alignment vertical="top"/>
    </xf>
    <xf numFmtId="0" fontId="6" fillId="0" borderId="1" xfId="0" applyFont="1" applyBorder="1" applyAlignment="1">
      <alignment vertical="top" wrapText="1"/>
    </xf>
    <xf numFmtId="0" fontId="9" fillId="0" borderId="1" xfId="0" applyFont="1" applyBorder="1" applyAlignment="1">
      <alignment vertical="top" wrapText="1"/>
    </xf>
    <xf numFmtId="165" fontId="1" fillId="0" borderId="1" xfId="0" applyNumberFormat="1" applyFont="1" applyBorder="1"/>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 xfId="0" applyFont="1" applyBorder="1" applyAlignment="1">
      <alignment wrapText="1"/>
    </xf>
    <xf numFmtId="0" fontId="10" fillId="0" borderId="1" xfId="0" applyFont="1" applyBorder="1" applyAlignment="1">
      <alignment horizontal="left" vertical="top" wrapText="1"/>
    </xf>
    <xf numFmtId="0" fontId="1" fillId="0" borderId="1" xfId="0" applyFont="1" applyBorder="1" applyAlignment="1">
      <alignment horizontal="center" vertical="center"/>
    </xf>
    <xf numFmtId="0" fontId="9" fillId="0" borderId="0" xfId="0" applyFont="1" applyAlignment="1">
      <alignment vertical="top" wrapText="1"/>
    </xf>
    <xf numFmtId="0" fontId="1" fillId="2" borderId="0" xfId="0" applyFont="1" applyFill="1"/>
    <xf numFmtId="49" fontId="6" fillId="2" borderId="1" xfId="0" applyNumberFormat="1" applyFont="1" applyFill="1" applyBorder="1" applyAlignment="1">
      <alignment horizontal="center" vertical="center" wrapText="1"/>
    </xf>
    <xf numFmtId="164" fontId="6" fillId="2" borderId="1" xfId="0" applyNumberFormat="1" applyFont="1" applyFill="1" applyBorder="1" applyAlignment="1">
      <alignment horizontal="left" vertical="center" wrapText="1"/>
    </xf>
    <xf numFmtId="0" fontId="1" fillId="2" borderId="1" xfId="0" applyFont="1" applyFill="1" applyBorder="1" applyAlignment="1">
      <alignment vertical="top" wrapText="1"/>
    </xf>
    <xf numFmtId="0" fontId="7" fillId="2" borderId="1" xfId="0" applyFont="1" applyFill="1" applyBorder="1"/>
    <xf numFmtId="165" fontId="7" fillId="2" borderId="1" xfId="0" applyNumberFormat="1" applyFont="1" applyFill="1" applyBorder="1" applyAlignment="1">
      <alignment horizontal="center" vertical="center"/>
    </xf>
    <xf numFmtId="165" fontId="12" fillId="2"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Alignment="1">
      <alignment vertical="top"/>
    </xf>
    <xf numFmtId="0" fontId="3" fillId="0" borderId="1" xfId="0" applyFont="1" applyBorder="1" applyAlignment="1">
      <alignment vertical="top"/>
    </xf>
    <xf numFmtId="0" fontId="1" fillId="0" borderId="0" xfId="0" applyFont="1" applyFill="1"/>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5" fillId="0" borderId="1" xfId="0" applyFont="1" applyFill="1" applyBorder="1" applyAlignment="1">
      <alignment vertical="top" wrapText="1"/>
    </xf>
    <xf numFmtId="0" fontId="4" fillId="0" borderId="1" xfId="0" applyFont="1" applyFill="1" applyBorder="1" applyAlignment="1">
      <alignment vertical="top" wrapText="1"/>
    </xf>
    <xf numFmtId="0" fontId="1"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165" fontId="3" fillId="0" borderId="1" xfId="0" applyNumberFormat="1" applyFont="1" applyBorder="1" applyAlignment="1">
      <alignment horizontal="center" vertical="top" wrapText="1"/>
    </xf>
    <xf numFmtId="165" fontId="3" fillId="0" borderId="1" xfId="0" applyNumberFormat="1" applyFont="1" applyFill="1" applyBorder="1" applyAlignment="1">
      <alignment horizontal="center" vertical="top" wrapText="1"/>
    </xf>
    <xf numFmtId="165" fontId="1" fillId="0" borderId="0" xfId="0" applyNumberFormat="1" applyFont="1" applyAlignment="1">
      <alignment vertical="top"/>
    </xf>
    <xf numFmtId="0" fontId="1" fillId="0" borderId="1" xfId="0" applyFont="1" applyBorder="1" applyAlignment="1">
      <alignment horizontal="center" vertical="top" wrapText="1"/>
    </xf>
    <xf numFmtId="165" fontId="1" fillId="0" borderId="1" xfId="0" applyNumberFormat="1" applyFont="1" applyFill="1" applyBorder="1" applyAlignment="1">
      <alignment horizontal="center" vertical="top" wrapText="1"/>
    </xf>
    <xf numFmtId="0" fontId="5" fillId="0" borderId="1" xfId="0" applyFont="1" applyBorder="1" applyAlignment="1">
      <alignment vertical="top"/>
    </xf>
    <xf numFmtId="0" fontId="1" fillId="2" borderId="1" xfId="0" applyFont="1" applyFill="1" applyBorder="1" applyAlignment="1">
      <alignment horizontal="center" vertical="top" wrapText="1"/>
    </xf>
    <xf numFmtId="165" fontId="1" fillId="0" borderId="1" xfId="0" applyNumberFormat="1" applyFont="1" applyFill="1" applyBorder="1" applyAlignment="1">
      <alignment horizontal="center" vertical="top"/>
    </xf>
    <xf numFmtId="165" fontId="1" fillId="0" borderId="1" xfId="0" applyNumberFormat="1" applyFont="1" applyBorder="1" applyAlignment="1">
      <alignment horizontal="center" vertical="top"/>
    </xf>
    <xf numFmtId="49" fontId="4" fillId="0" borderId="1" xfId="0" applyNumberFormat="1" applyFont="1" applyBorder="1" applyAlignment="1">
      <alignment vertical="top" wrapText="1"/>
    </xf>
    <xf numFmtId="49" fontId="4" fillId="0" borderId="1" xfId="0" applyNumberFormat="1" applyFont="1" applyBorder="1" applyAlignment="1">
      <alignment horizontal="left" vertical="top" wrapText="1"/>
    </xf>
    <xf numFmtId="165" fontId="3" fillId="0" borderId="1" xfId="0" applyNumberFormat="1" applyFont="1" applyBorder="1" applyAlignment="1">
      <alignment horizontal="center" vertical="top"/>
    </xf>
    <xf numFmtId="165" fontId="3" fillId="0" borderId="1" xfId="0" applyNumberFormat="1" applyFont="1" applyFill="1" applyBorder="1" applyAlignment="1">
      <alignment horizontal="center" vertical="top"/>
    </xf>
    <xf numFmtId="49" fontId="5" fillId="0" borderId="1" xfId="0" applyNumberFormat="1" applyFont="1" applyBorder="1" applyAlignment="1">
      <alignment vertical="top" wrapText="1"/>
    </xf>
    <xf numFmtId="164" fontId="5" fillId="0" borderId="1" xfId="0" applyNumberFormat="1" applyFont="1" applyBorder="1" applyAlignment="1">
      <alignment horizontal="left" vertical="top" wrapText="1"/>
    </xf>
    <xf numFmtId="49" fontId="5" fillId="0" borderId="1" xfId="0" applyNumberFormat="1" applyFont="1" applyBorder="1" applyAlignment="1">
      <alignment horizontal="left" vertical="top" wrapText="1"/>
    </xf>
    <xf numFmtId="0" fontId="3" fillId="0" borderId="1" xfId="0" applyFont="1" applyBorder="1" applyAlignment="1">
      <alignment horizontal="center" vertical="top"/>
    </xf>
    <xf numFmtId="49" fontId="6" fillId="0" borderId="1" xfId="0" applyNumberFormat="1" applyFont="1" applyBorder="1" applyAlignment="1">
      <alignment vertical="top" wrapText="1"/>
    </xf>
    <xf numFmtId="49" fontId="6" fillId="0" borderId="1" xfId="0" applyNumberFormat="1" applyFont="1" applyBorder="1" applyAlignment="1">
      <alignment horizontal="left" vertical="top" wrapText="1"/>
    </xf>
    <xf numFmtId="0" fontId="7" fillId="2" borderId="1" xfId="0" applyFont="1" applyFill="1" applyBorder="1" applyAlignment="1">
      <alignment horizontal="center" vertical="top" wrapText="1"/>
    </xf>
    <xf numFmtId="0" fontId="7" fillId="0" borderId="1" xfId="0" applyFont="1" applyBorder="1" applyAlignment="1">
      <alignment vertical="top"/>
    </xf>
    <xf numFmtId="165" fontId="7" fillId="0" borderId="1" xfId="0" applyNumberFormat="1" applyFont="1" applyBorder="1" applyAlignment="1">
      <alignment horizontal="center" vertical="top"/>
    </xf>
    <xf numFmtId="165" fontId="7" fillId="0" borderId="1" xfId="0" applyNumberFormat="1" applyFont="1" applyFill="1" applyBorder="1" applyAlignment="1">
      <alignment horizontal="center" vertical="top"/>
    </xf>
    <xf numFmtId="164" fontId="6" fillId="0" borderId="1" xfId="0" applyNumberFormat="1" applyFont="1" applyBorder="1" applyAlignment="1">
      <alignment horizontal="left" vertical="top" wrapText="1"/>
    </xf>
    <xf numFmtId="0" fontId="3" fillId="2" borderId="1" xfId="0" applyFont="1" applyFill="1" applyBorder="1" applyAlignment="1">
      <alignment horizontal="center" vertical="top" wrapText="1"/>
    </xf>
    <xf numFmtId="0" fontId="3" fillId="2" borderId="1" xfId="0" applyFont="1" applyFill="1" applyBorder="1" applyAlignment="1">
      <alignment horizontal="center" vertical="top"/>
    </xf>
    <xf numFmtId="0" fontId="1" fillId="2" borderId="1" xfId="0" applyFont="1" applyFill="1" applyBorder="1" applyAlignment="1">
      <alignment horizontal="center" vertical="top"/>
    </xf>
    <xf numFmtId="0" fontId="1" fillId="0" borderId="1" xfId="0" applyFont="1" applyBorder="1" applyAlignment="1">
      <alignment horizontal="center" vertical="top"/>
    </xf>
    <xf numFmtId="0" fontId="7" fillId="0" borderId="1" xfId="0" applyFont="1" applyBorder="1" applyAlignment="1">
      <alignment horizontal="center" vertical="top"/>
    </xf>
    <xf numFmtId="165" fontId="6" fillId="0" borderId="1" xfId="0" applyNumberFormat="1" applyFont="1" applyBorder="1" applyAlignment="1">
      <alignment horizontal="center" vertical="top"/>
    </xf>
    <xf numFmtId="165" fontId="6" fillId="0" borderId="1" xfId="0" applyNumberFormat="1" applyFont="1" applyFill="1" applyBorder="1" applyAlignment="1">
      <alignment horizontal="center" vertical="top"/>
    </xf>
    <xf numFmtId="0" fontId="7" fillId="0" borderId="1" xfId="0" applyFont="1" applyFill="1" applyBorder="1" applyAlignment="1">
      <alignment horizontal="center" vertical="top"/>
    </xf>
    <xf numFmtId="0" fontId="1" fillId="2" borderId="0" xfId="0" applyFont="1" applyFill="1" applyAlignment="1">
      <alignment vertical="top"/>
    </xf>
    <xf numFmtId="0" fontId="7" fillId="0" borderId="0" xfId="0" applyFont="1"/>
    <xf numFmtId="0" fontId="7" fillId="0" borderId="0" xfId="0" applyFont="1" applyAlignment="1">
      <alignment vertical="top"/>
    </xf>
    <xf numFmtId="0" fontId="6" fillId="0" borderId="1" xfId="0" applyFont="1" applyBorder="1" applyAlignment="1">
      <alignment horizontal="center" vertical="top"/>
    </xf>
    <xf numFmtId="165" fontId="5" fillId="0" borderId="1" xfId="0" applyNumberFormat="1" applyFont="1" applyBorder="1" applyAlignment="1">
      <alignment horizontal="center" vertical="top"/>
    </xf>
    <xf numFmtId="0" fontId="7" fillId="0" borderId="1" xfId="0" applyFont="1" applyBorder="1" applyAlignment="1">
      <alignment horizontal="center" vertical="top" wrapText="1"/>
    </xf>
    <xf numFmtId="165" fontId="7" fillId="0" borderId="1" xfId="0" applyNumberFormat="1" applyFont="1" applyBorder="1" applyAlignment="1">
      <alignment horizontal="center" vertical="top" wrapText="1"/>
    </xf>
    <xf numFmtId="165" fontId="7" fillId="0" borderId="1" xfId="0" applyNumberFormat="1" applyFont="1" applyFill="1" applyBorder="1" applyAlignment="1">
      <alignment horizontal="center" vertical="top" wrapText="1"/>
    </xf>
    <xf numFmtId="165" fontId="1" fillId="0" borderId="1" xfId="0" applyNumberFormat="1" applyFont="1" applyBorder="1" applyAlignment="1">
      <alignment horizontal="center" vertical="top" wrapText="1"/>
    </xf>
    <xf numFmtId="0" fontId="9" fillId="0" borderId="1" xfId="0" applyFont="1" applyBorder="1" applyAlignment="1">
      <alignment horizontal="center" vertical="top" wrapText="1"/>
    </xf>
    <xf numFmtId="49" fontId="6" fillId="0" borderId="1" xfId="0" applyNumberFormat="1" applyFont="1" applyFill="1" applyBorder="1" applyAlignment="1">
      <alignment horizontal="left" vertical="top" wrapText="1"/>
    </xf>
    <xf numFmtId="0" fontId="1" fillId="0" borderId="0" xfId="0" applyFont="1" applyAlignment="1">
      <alignment horizontal="center" vertical="top"/>
    </xf>
    <xf numFmtId="0" fontId="3" fillId="0" borderId="2" xfId="0" applyFont="1" applyBorder="1" applyAlignment="1">
      <alignment horizontal="center" vertical="center" wrapText="1"/>
    </xf>
    <xf numFmtId="0" fontId="3" fillId="0" borderId="0" xfId="0" applyFont="1"/>
    <xf numFmtId="49" fontId="5" fillId="0" borderId="1" xfId="0" applyNumberFormat="1" applyFont="1" applyFill="1" applyBorder="1" applyAlignment="1">
      <alignment vertical="top" wrapText="1"/>
    </xf>
    <xf numFmtId="164" fontId="5" fillId="0" borderId="1" xfId="0" applyNumberFormat="1"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1" xfId="0" applyFont="1" applyFill="1" applyBorder="1" applyAlignment="1">
      <alignment vertical="top"/>
    </xf>
    <xf numFmtId="49" fontId="6" fillId="0" borderId="1" xfId="0" applyNumberFormat="1" applyFont="1" applyFill="1" applyBorder="1" applyAlignment="1">
      <alignment vertical="top" wrapText="1"/>
    </xf>
    <xf numFmtId="0" fontId="1" fillId="0" borderId="1" xfId="0" applyFont="1" applyFill="1" applyBorder="1" applyAlignment="1">
      <alignment horizontal="center" vertical="top"/>
    </xf>
    <xf numFmtId="49" fontId="1" fillId="0" borderId="1" xfId="0" applyNumberFormat="1" applyFont="1" applyFill="1" applyBorder="1" applyAlignment="1">
      <alignment horizontal="left" vertical="top" wrapText="1"/>
    </xf>
    <xf numFmtId="49" fontId="13" fillId="0" borderId="3" xfId="0" applyNumberFormat="1" applyFont="1" applyBorder="1" applyAlignment="1" applyProtection="1">
      <alignment horizontal="left" vertical="center" wrapText="1"/>
    </xf>
    <xf numFmtId="0" fontId="7" fillId="0" borderId="1" xfId="0" applyFont="1" applyFill="1" applyBorder="1" applyAlignment="1">
      <alignment vertical="top"/>
    </xf>
    <xf numFmtId="0" fontId="14" fillId="0" borderId="0" xfId="0" applyFont="1"/>
    <xf numFmtId="0" fontId="14" fillId="2" borderId="1" xfId="0" applyFont="1" applyFill="1" applyBorder="1" applyAlignment="1">
      <alignment horizontal="center" vertical="top" wrapText="1"/>
    </xf>
    <xf numFmtId="0" fontId="14" fillId="0" borderId="1" xfId="0" applyFont="1" applyBorder="1" applyAlignment="1">
      <alignment vertical="top"/>
    </xf>
    <xf numFmtId="165" fontId="14" fillId="0" borderId="1" xfId="0" applyNumberFormat="1" applyFont="1" applyBorder="1" applyAlignment="1">
      <alignment horizontal="center" vertical="top"/>
    </xf>
    <xf numFmtId="165" fontId="14" fillId="0" borderId="1" xfId="0" applyNumberFormat="1" applyFont="1" applyFill="1" applyBorder="1" applyAlignment="1">
      <alignment horizontal="center" vertical="top"/>
    </xf>
    <xf numFmtId="0" fontId="14" fillId="0" borderId="0" xfId="0" applyFont="1" applyAlignment="1">
      <alignment vertical="top"/>
    </xf>
    <xf numFmtId="0" fontId="1" fillId="2" borderId="0" xfId="0" applyFont="1" applyFill="1" applyBorder="1" applyAlignment="1">
      <alignment horizontal="center" vertical="top" wrapText="1"/>
    </xf>
    <xf numFmtId="0" fontId="9" fillId="0" borderId="1" xfId="0" applyFont="1" applyFill="1" applyBorder="1" applyAlignment="1">
      <alignment horizontal="center" vertical="top" wrapText="1"/>
    </xf>
    <xf numFmtId="0" fontId="11" fillId="0" borderId="0" xfId="0" applyFont="1" applyAlignment="1">
      <alignment horizontal="center"/>
    </xf>
    <xf numFmtId="0" fontId="15" fillId="0" borderId="0" xfId="0" applyFont="1" applyAlignment="1">
      <alignment horizontal="right"/>
    </xf>
    <xf numFmtId="0" fontId="1" fillId="0" borderId="0" xfId="0" applyFont="1" applyAlignment="1">
      <alignment horizontal="center"/>
    </xf>
    <xf numFmtId="0" fontId="11" fillId="0" borderId="0" xfId="0" applyFont="1" applyAlignment="1">
      <alignment horizont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usernames" Target="revisions/userNames.xml"/><Relationship Id="rId4" Type="http://schemas.openxmlformats.org/officeDocument/2006/relationships/worksheet" Target="worksheets/sheet4.xml"/><Relationship Id="rId9" Type="http://schemas.openxmlformats.org/officeDocument/2006/relationships/revisionHeaders" Target="revisions/revisionHeaders.xml"/></Relationships>
</file>

<file path=xl/revisions/_rels/revisionHeaders.xml.rels><?xml version="1.0" encoding="UTF-8" standalone="yes"?>
<Relationships xmlns="http://schemas.openxmlformats.org/package/2006/relationships"><Relationship Id="rId117" Type="http://schemas.openxmlformats.org/officeDocument/2006/relationships/revisionLog" Target="revisionLog117.xml"/><Relationship Id="rId109" Type="http://schemas.openxmlformats.org/officeDocument/2006/relationships/revisionLog" Target="revisionLog109.xml"/><Relationship Id="rId133" Type="http://schemas.openxmlformats.org/officeDocument/2006/relationships/revisionLog" Target="revisionLog133.xml"/><Relationship Id="rId120" Type="http://schemas.openxmlformats.org/officeDocument/2006/relationships/revisionLog" Target="revisionLog120.xml"/><Relationship Id="rId104" Type="http://schemas.openxmlformats.org/officeDocument/2006/relationships/revisionLog" Target="revisionLog104.xml"/><Relationship Id="rId125" Type="http://schemas.openxmlformats.org/officeDocument/2006/relationships/revisionLog" Target="revisionLog125.xml"/><Relationship Id="rId97" Type="http://schemas.openxmlformats.org/officeDocument/2006/relationships/revisionLog" Target="revisionLog97.xml"/><Relationship Id="rId84" Type="http://schemas.openxmlformats.org/officeDocument/2006/relationships/revisionLog" Target="revisionLog84.xml"/><Relationship Id="rId89" Type="http://schemas.openxmlformats.org/officeDocument/2006/relationships/revisionLog" Target="revisionLog89.xml"/><Relationship Id="rId112" Type="http://schemas.openxmlformats.org/officeDocument/2006/relationships/revisionLog" Target="revisionLog112.xml"/><Relationship Id="rId92" Type="http://schemas.openxmlformats.org/officeDocument/2006/relationships/revisionLog" Target="revisionLog92.xml"/><Relationship Id="rId129" Type="http://schemas.openxmlformats.org/officeDocument/2006/relationships/revisionLog" Target="revisionLog129.xml"/><Relationship Id="rId124" Type="http://schemas.openxmlformats.org/officeDocument/2006/relationships/revisionLog" Target="revisionLog124.xml"/><Relationship Id="rId116" Type="http://schemas.openxmlformats.org/officeDocument/2006/relationships/revisionLog" Target="revisionLog116.xml"/><Relationship Id="rId108" Type="http://schemas.openxmlformats.org/officeDocument/2006/relationships/revisionLog" Target="revisionLog108.xml"/><Relationship Id="rId137" Type="http://schemas.openxmlformats.org/officeDocument/2006/relationships/revisionLog" Target="revisionLog2.xml"/><Relationship Id="rId103" Type="http://schemas.openxmlformats.org/officeDocument/2006/relationships/revisionLog" Target="revisionLog103.xml"/><Relationship Id="rId107" Type="http://schemas.openxmlformats.org/officeDocument/2006/relationships/revisionLog" Target="revisionLog107.xml"/><Relationship Id="rId132" Type="http://schemas.openxmlformats.org/officeDocument/2006/relationships/revisionLog" Target="revisionLog132.xml"/><Relationship Id="rId111" Type="http://schemas.openxmlformats.org/officeDocument/2006/relationships/revisionLog" Target="revisionLog111.xml"/><Relationship Id="rId96" Type="http://schemas.openxmlformats.org/officeDocument/2006/relationships/revisionLog" Target="revisionLog96.xml"/><Relationship Id="rId91" Type="http://schemas.openxmlformats.org/officeDocument/2006/relationships/revisionLog" Target="revisionLog91.xml"/><Relationship Id="rId88" Type="http://schemas.openxmlformats.org/officeDocument/2006/relationships/revisionLog" Target="revisionLog88.xml"/><Relationship Id="rId83" Type="http://schemas.openxmlformats.org/officeDocument/2006/relationships/revisionLog" Target="revisionLog83.xml"/><Relationship Id="rId128" Type="http://schemas.openxmlformats.org/officeDocument/2006/relationships/revisionLog" Target="revisionLog128.xml"/><Relationship Id="rId115" Type="http://schemas.openxmlformats.org/officeDocument/2006/relationships/revisionLog" Target="revisionLog115.xml"/><Relationship Id="rId110" Type="http://schemas.openxmlformats.org/officeDocument/2006/relationships/revisionLog" Target="revisionLog110.xml"/><Relationship Id="rId136" Type="http://schemas.openxmlformats.org/officeDocument/2006/relationships/revisionLog" Target="revisionLog1.xml"/><Relationship Id="rId87" Type="http://schemas.openxmlformats.org/officeDocument/2006/relationships/revisionLog" Target="revisionLog87.xml"/><Relationship Id="rId131" Type="http://schemas.openxmlformats.org/officeDocument/2006/relationships/revisionLog" Target="revisionLog131.xml"/><Relationship Id="rId79" Type="http://schemas.openxmlformats.org/officeDocument/2006/relationships/revisionLog" Target="revisionLog79.xml"/><Relationship Id="rId102" Type="http://schemas.openxmlformats.org/officeDocument/2006/relationships/revisionLog" Target="revisionLog102.xml"/><Relationship Id="rId123" Type="http://schemas.openxmlformats.org/officeDocument/2006/relationships/revisionLog" Target="revisionLog123.xml"/><Relationship Id="rId95" Type="http://schemas.openxmlformats.org/officeDocument/2006/relationships/revisionLog" Target="revisionLog95.xml"/><Relationship Id="rId90" Type="http://schemas.openxmlformats.org/officeDocument/2006/relationships/revisionLog" Target="revisionLog90.xml"/><Relationship Id="rId106" Type="http://schemas.openxmlformats.org/officeDocument/2006/relationships/revisionLog" Target="revisionLog106.xml"/><Relationship Id="rId82" Type="http://schemas.openxmlformats.org/officeDocument/2006/relationships/revisionLog" Target="revisionLog82.xml"/><Relationship Id="rId127" Type="http://schemas.openxmlformats.org/officeDocument/2006/relationships/revisionLog" Target="revisionLog127.xml"/><Relationship Id="rId119" Type="http://schemas.openxmlformats.org/officeDocument/2006/relationships/revisionLog" Target="revisionLog119.xml"/><Relationship Id="rId114" Type="http://schemas.openxmlformats.org/officeDocument/2006/relationships/revisionLog" Target="revisionLog114.xml"/><Relationship Id="rId135" Type="http://schemas.openxmlformats.org/officeDocument/2006/relationships/revisionLog" Target="revisionLog135.xml"/><Relationship Id="rId130" Type="http://schemas.openxmlformats.org/officeDocument/2006/relationships/revisionLog" Target="revisionLog130.xml"/><Relationship Id="rId122" Type="http://schemas.openxmlformats.org/officeDocument/2006/relationships/revisionLog" Target="revisionLog122.xml"/><Relationship Id="rId101" Type="http://schemas.openxmlformats.org/officeDocument/2006/relationships/revisionLog" Target="revisionLog101.xml"/><Relationship Id="rId99" Type="http://schemas.openxmlformats.org/officeDocument/2006/relationships/revisionLog" Target="revisionLog99.xml"/><Relationship Id="rId94" Type="http://schemas.openxmlformats.org/officeDocument/2006/relationships/revisionLog" Target="revisionLog94.xml"/><Relationship Id="rId86" Type="http://schemas.openxmlformats.org/officeDocument/2006/relationships/revisionLog" Target="revisionLog86.xml"/><Relationship Id="rId78" Type="http://schemas.openxmlformats.org/officeDocument/2006/relationships/revisionLog" Target="revisionLog78.xml"/><Relationship Id="rId81" Type="http://schemas.openxmlformats.org/officeDocument/2006/relationships/revisionLog" Target="revisionLog81.xml"/><Relationship Id="rId134" Type="http://schemas.openxmlformats.org/officeDocument/2006/relationships/revisionLog" Target="revisionLog134.xml"/><Relationship Id="rId126" Type="http://schemas.openxmlformats.org/officeDocument/2006/relationships/revisionLog" Target="revisionLog126.xml"/><Relationship Id="rId118" Type="http://schemas.openxmlformats.org/officeDocument/2006/relationships/revisionLog" Target="revisionLog118.xml"/><Relationship Id="rId113" Type="http://schemas.openxmlformats.org/officeDocument/2006/relationships/revisionLog" Target="revisionLog113.xml"/><Relationship Id="rId105" Type="http://schemas.openxmlformats.org/officeDocument/2006/relationships/revisionLog" Target="revisionLog105.xml"/><Relationship Id="rId100" Type="http://schemas.openxmlformats.org/officeDocument/2006/relationships/revisionLog" Target="revisionLog100.xml"/><Relationship Id="rId121" Type="http://schemas.openxmlformats.org/officeDocument/2006/relationships/revisionLog" Target="revisionLog121.xml"/><Relationship Id="rId98" Type="http://schemas.openxmlformats.org/officeDocument/2006/relationships/revisionLog" Target="revisionLog98.xml"/><Relationship Id="rId93" Type="http://schemas.openxmlformats.org/officeDocument/2006/relationships/revisionLog" Target="revisionLog93.xml"/><Relationship Id="rId80" Type="http://schemas.openxmlformats.org/officeDocument/2006/relationships/revisionLog" Target="revisionLog80.xml"/><Relationship Id="rId85" Type="http://schemas.openxmlformats.org/officeDocument/2006/relationships/revisionLog" Target="revisionLog85.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B72F9559-BDBD-4F2D-BBEB-AE107192CCE5}" diskRevisions="1" revisionId="4319" version="4">
  <header guid="{8BF13005-6D2D-4E19-A977-B6477E646BD5}" dateTime="2017-10-12T08:27:41" maxSheetId="5" userName="Величко Наталья Владимировна" r:id="rId78" minRId="2280" maxRId="2281">
    <sheetIdMap count="4">
      <sheetId val="1"/>
      <sheetId val="2"/>
      <sheetId val="3"/>
      <sheetId val="4"/>
    </sheetIdMap>
  </header>
  <header guid="{F4EB6902-4B44-40BF-8E2B-603862BEBC53}" dateTime="2017-10-12T08:34:18" maxSheetId="5" userName="Величко Наталья Владимировна" r:id="rId79" minRId="2282">
    <sheetIdMap count="4">
      <sheetId val="1"/>
      <sheetId val="2"/>
      <sheetId val="3"/>
      <sheetId val="4"/>
    </sheetIdMap>
  </header>
  <header guid="{2F05EB0B-8A43-4C10-87B5-35A8F427018A}" dateTime="2017-10-12T08:36:51" maxSheetId="5" userName="Величко Наталья Владимировна" r:id="rId80">
    <sheetIdMap count="4">
      <sheetId val="1"/>
      <sheetId val="2"/>
      <sheetId val="3"/>
      <sheetId val="4"/>
    </sheetIdMap>
  </header>
  <header guid="{D59DC371-2571-462B-A58D-008D8ACCEEA0}" dateTime="2017-10-13T11:31:00" maxSheetId="5" userName="Наталья Гудимова" r:id="rId81">
    <sheetIdMap count="4">
      <sheetId val="1"/>
      <sheetId val="2"/>
      <sheetId val="3"/>
      <sheetId val="4"/>
    </sheetIdMap>
  </header>
  <header guid="{F66D70DD-003B-41FD-BE8B-890BCF4ECD72}" dateTime="2017-10-18T15:04:41" maxSheetId="5" userName="Наталья Гудимова" r:id="rId82" minRId="2295" maxRId="2413">
    <sheetIdMap count="4">
      <sheetId val="1"/>
      <sheetId val="2"/>
      <sheetId val="3"/>
      <sheetId val="4"/>
    </sheetIdMap>
  </header>
  <header guid="{E8AD6FDB-15DB-4192-80C9-D3810CF67072}" dateTime="2017-10-18T15:31:58" maxSheetId="5" userName="Наталья Гудимова" r:id="rId83" minRId="2420" maxRId="2547">
    <sheetIdMap count="4">
      <sheetId val="1"/>
      <sheetId val="2"/>
      <sheetId val="3"/>
      <sheetId val="4"/>
    </sheetIdMap>
  </header>
  <header guid="{00F4A092-C22E-433C-8E4F-5AA2D3CA7B70}" dateTime="2017-10-18T16:03:38" maxSheetId="5" userName="Наталья Гудимова" r:id="rId84" minRId="2548" maxRId="2559">
    <sheetIdMap count="4">
      <sheetId val="1"/>
      <sheetId val="2"/>
      <sheetId val="3"/>
      <sheetId val="4"/>
    </sheetIdMap>
  </header>
  <header guid="{49ED09F7-DB1B-467E-B160-F360A562CBE2}" dateTime="2017-10-18T17:07:59" maxSheetId="5" userName="Наталья Гудимова" r:id="rId85" minRId="2560" maxRId="2669">
    <sheetIdMap count="4">
      <sheetId val="1"/>
      <sheetId val="2"/>
      <sheetId val="3"/>
      <sheetId val="4"/>
    </sheetIdMap>
  </header>
  <header guid="{7E9A9782-7A4A-43F5-A0F1-1087F5542E78}" dateTime="2017-10-18T17:16:26" maxSheetId="5" userName="Наталья Гудимова" r:id="rId86" minRId="2670" maxRId="2687">
    <sheetIdMap count="4">
      <sheetId val="1"/>
      <sheetId val="2"/>
      <sheetId val="3"/>
      <sheetId val="4"/>
    </sheetIdMap>
  </header>
  <header guid="{390763F0-9AFD-491C-8701-10A6252E6E21}" dateTime="2017-10-18T17:21:48" maxSheetId="5" userName="Наталья Гудимова" r:id="rId87" minRId="2694" maxRId="2710">
    <sheetIdMap count="4">
      <sheetId val="1"/>
      <sheetId val="2"/>
      <sheetId val="3"/>
      <sheetId val="4"/>
    </sheetIdMap>
  </header>
  <header guid="{2BFFFA8C-8C22-4361-8168-BF991B5580A8}" dateTime="2017-10-18T17:24:22" maxSheetId="5" userName="Наталья Гудимова" r:id="rId88" minRId="2717" maxRId="2727">
    <sheetIdMap count="4">
      <sheetId val="1"/>
      <sheetId val="2"/>
      <sheetId val="3"/>
      <sheetId val="4"/>
    </sheetIdMap>
  </header>
  <header guid="{296B4FD4-05E5-4763-976C-EE91A15CD5C4}" dateTime="2017-10-19T10:23:36" maxSheetId="5" userName="Наталья Гудимова" r:id="rId89" minRId="2728" maxRId="2887">
    <sheetIdMap count="4">
      <sheetId val="1"/>
      <sheetId val="2"/>
      <sheetId val="3"/>
      <sheetId val="4"/>
    </sheetIdMap>
  </header>
  <header guid="{87D21F6E-D93C-4400-8C6C-7C34548DBE02}" dateTime="2017-10-19T11:30:12" maxSheetId="5" userName="Наталья Гудимова" r:id="rId90" minRId="2894" maxRId="3089">
    <sheetIdMap count="4">
      <sheetId val="1"/>
      <sheetId val="2"/>
      <sheetId val="3"/>
      <sheetId val="4"/>
    </sheetIdMap>
  </header>
  <header guid="{8BD312A5-EEC9-4945-9840-E85403A4AA9E}" dateTime="2017-10-19T14:27:34" maxSheetId="5" userName="Наталья Гудимова" r:id="rId91" minRId="3096" maxRId="3218">
    <sheetIdMap count="4">
      <sheetId val="1"/>
      <sheetId val="2"/>
      <sheetId val="3"/>
      <sheetId val="4"/>
    </sheetIdMap>
  </header>
  <header guid="{B8A824AC-815F-4F0C-A075-B39FE0975CAD}" dateTime="2017-10-30T09:06:02" maxSheetId="5" userName="Наталья Гудимова" r:id="rId92" minRId="3219" maxRId="3312">
    <sheetIdMap count="4">
      <sheetId val="1"/>
      <sheetId val="2"/>
      <sheetId val="3"/>
      <sheetId val="4"/>
    </sheetIdMap>
  </header>
  <header guid="{89039A23-B6F1-45B0-9D90-5073C77D694D}" dateTime="2017-10-30T10:18:43" maxSheetId="5" userName="Наталья Гудимова" r:id="rId93" minRId="3319" maxRId="3325">
    <sheetIdMap count="4">
      <sheetId val="1"/>
      <sheetId val="2"/>
      <sheetId val="3"/>
      <sheetId val="4"/>
    </sheetIdMap>
  </header>
  <header guid="{F28F99F9-2D05-4CBC-BD2A-FF565B32F6AE}" dateTime="2017-10-30T11:17:54" maxSheetId="5" userName="Наталья Гудимова" r:id="rId94" minRId="3326" maxRId="3460">
    <sheetIdMap count="4">
      <sheetId val="1"/>
      <sheetId val="2"/>
      <sheetId val="3"/>
      <sheetId val="4"/>
    </sheetIdMap>
  </header>
  <header guid="{9E528319-DCB2-492E-8C9F-0D94C4C5B41D}" dateTime="2017-10-30T11:23:25" maxSheetId="5" userName="Наталья Гудимова" r:id="rId95" minRId="3467" maxRId="3480">
    <sheetIdMap count="4">
      <sheetId val="1"/>
      <sheetId val="2"/>
      <sheetId val="3"/>
      <sheetId val="4"/>
    </sheetIdMap>
  </header>
  <header guid="{4F3A2A35-CACD-458F-AB59-9E1E0E044058}" dateTime="2017-10-30T11:26:11" maxSheetId="5" userName="Наталья Гудимова" r:id="rId96" minRId="3481" maxRId="3496">
    <sheetIdMap count="4">
      <sheetId val="1"/>
      <sheetId val="2"/>
      <sheetId val="3"/>
      <sheetId val="4"/>
    </sheetIdMap>
  </header>
  <header guid="{B27C9B08-89C4-4224-8953-472B26FACB2E}" dateTime="2017-10-30T12:00:56" maxSheetId="5" userName="Наталья Гудимова" r:id="rId97" minRId="3503" maxRId="3572">
    <sheetIdMap count="4">
      <sheetId val="1"/>
      <sheetId val="2"/>
      <sheetId val="3"/>
      <sheetId val="4"/>
    </sheetIdMap>
  </header>
  <header guid="{3F4249E9-36D1-4FA4-B9CF-9361DEAD8532}" dateTime="2017-10-30T13:53:38" maxSheetId="5" userName="Наталья Гудимова" r:id="rId98" minRId="3573" maxRId="3619">
    <sheetIdMap count="4">
      <sheetId val="1"/>
      <sheetId val="2"/>
      <sheetId val="3"/>
      <sheetId val="4"/>
    </sheetIdMap>
  </header>
  <header guid="{FAEB0F69-B763-4854-AED1-93D4312C6779}" dateTime="2017-10-30T14:06:11" maxSheetId="5" userName="Наталья Гудимова" r:id="rId99" minRId="3626" maxRId="3719">
    <sheetIdMap count="4">
      <sheetId val="1"/>
      <sheetId val="2"/>
      <sheetId val="3"/>
      <sheetId val="4"/>
    </sheetIdMap>
  </header>
  <header guid="{EB1CBBD1-A19D-490F-9A25-C19675E113CB}" dateTime="2017-10-30T14:12:58" maxSheetId="5" userName="Наталья Гудимова" r:id="rId100" minRId="3726" maxRId="3747">
    <sheetIdMap count="4">
      <sheetId val="1"/>
      <sheetId val="2"/>
      <sheetId val="3"/>
      <sheetId val="4"/>
    </sheetIdMap>
  </header>
  <header guid="{CAC1DF54-154E-4E93-819E-3FA76A6FB0BF}" dateTime="2017-10-30T14:16:27" maxSheetId="5" userName="Наталья Гудимова" r:id="rId101">
    <sheetIdMap count="4">
      <sheetId val="1"/>
      <sheetId val="2"/>
      <sheetId val="3"/>
      <sheetId val="4"/>
    </sheetIdMap>
  </header>
  <header guid="{AF5067B8-969C-4D27-A1FA-01C174D2A65A}" dateTime="2017-10-30T14:33:00" maxSheetId="5" userName="Наталья Гудимова" r:id="rId102" minRId="3748" maxRId="3763">
    <sheetIdMap count="4">
      <sheetId val="1"/>
      <sheetId val="2"/>
      <sheetId val="3"/>
      <sheetId val="4"/>
    </sheetIdMap>
  </header>
  <header guid="{A7B31487-D7A4-4275-9D26-829A76D6377D}" dateTime="2017-10-30T15:37:52" maxSheetId="5" userName="Наталья Гудимова" r:id="rId103" minRId="3770" maxRId="3837">
    <sheetIdMap count="4">
      <sheetId val="1"/>
      <sheetId val="2"/>
      <sheetId val="3"/>
      <sheetId val="4"/>
    </sheetIdMap>
  </header>
  <header guid="{8905A66A-394B-454A-9557-3360FF2D9A1A}" dateTime="2017-10-30T16:01:24" maxSheetId="5" userName="Наталья Гудимова" r:id="rId104" minRId="3838" maxRId="3852">
    <sheetIdMap count="4">
      <sheetId val="1"/>
      <sheetId val="2"/>
      <sheetId val="3"/>
      <sheetId val="4"/>
    </sheetIdMap>
  </header>
  <header guid="{B972462C-D752-4EE6-88A0-B1D26AE87D95}" dateTime="2017-10-30T16:51:55" maxSheetId="5" userName="Наталья Гудимова" r:id="rId105" minRId="3853" maxRId="3864">
    <sheetIdMap count="4">
      <sheetId val="1"/>
      <sheetId val="2"/>
      <sheetId val="3"/>
      <sheetId val="4"/>
    </sheetIdMap>
  </header>
  <header guid="{36DAE879-50C1-4CC8-9D7E-5F27BD942018}" dateTime="2017-10-31T08:35:33" maxSheetId="5" userName="Наталья Гудимова" r:id="rId106" minRId="3865" maxRId="3919">
    <sheetIdMap count="4">
      <sheetId val="1"/>
      <sheetId val="2"/>
      <sheetId val="3"/>
      <sheetId val="4"/>
    </sheetIdMap>
  </header>
  <header guid="{2CEBE67C-0994-44E9-B881-5A19C82E054C}" dateTime="2017-10-31T09:01:54" maxSheetId="5" userName="Наталья Гудимова" r:id="rId107" minRId="3920" maxRId="3949">
    <sheetIdMap count="4">
      <sheetId val="1"/>
      <sheetId val="2"/>
      <sheetId val="3"/>
      <sheetId val="4"/>
    </sheetIdMap>
  </header>
  <header guid="{A2EFF4DB-97E7-4BA9-935A-B209B6DAE6D3}" dateTime="2017-10-31T10:12:38" maxSheetId="5" userName="Наталья Гудимова" r:id="rId108" minRId="3950" maxRId="3954">
    <sheetIdMap count="4">
      <sheetId val="1"/>
      <sheetId val="2"/>
      <sheetId val="3"/>
      <sheetId val="4"/>
    </sheetIdMap>
  </header>
  <header guid="{444C1CEF-6FA9-48E5-B248-3F883953F357}" dateTime="2017-10-31T10:23:01" maxSheetId="5" userName="Наталья Гудимова" r:id="rId109" minRId="3955" maxRId="4013">
    <sheetIdMap count="4">
      <sheetId val="1"/>
      <sheetId val="2"/>
      <sheetId val="3"/>
      <sheetId val="4"/>
    </sheetIdMap>
  </header>
  <header guid="{818C0F1C-6C90-48FF-8688-65EEE690102A}" dateTime="2017-10-31T10:30:42" maxSheetId="5" userName="Наталья Гудимова" r:id="rId110" minRId="4014" maxRId="4077">
    <sheetIdMap count="4">
      <sheetId val="1"/>
      <sheetId val="2"/>
      <sheetId val="3"/>
      <sheetId val="4"/>
    </sheetIdMap>
  </header>
  <header guid="{CC32F387-20B0-48AC-A359-54DF52057215}" dateTime="2017-10-31T10:57:51" maxSheetId="5" userName="Наталья Гудимова" r:id="rId111" minRId="4078" maxRId="4131">
    <sheetIdMap count="4">
      <sheetId val="1"/>
      <sheetId val="2"/>
      <sheetId val="3"/>
      <sheetId val="4"/>
    </sheetIdMap>
  </header>
  <header guid="{897FF24F-19F0-49F3-A603-6413619ACD2B}" dateTime="2017-10-31T11:09:11" maxSheetId="5" userName="Наталья Гудимова" r:id="rId112" minRId="4132" maxRId="4134">
    <sheetIdMap count="4">
      <sheetId val="1"/>
      <sheetId val="2"/>
      <sheetId val="3"/>
      <sheetId val="4"/>
    </sheetIdMap>
  </header>
  <header guid="{3EDF5157-AE54-4EE7-A667-A90D18B29CC4}" dateTime="2017-11-01T09:34:56" maxSheetId="5" userName="Наталья Гудимова" r:id="rId113" minRId="4135" maxRId="4140">
    <sheetIdMap count="4">
      <sheetId val="1"/>
      <sheetId val="2"/>
      <sheetId val="3"/>
      <sheetId val="4"/>
    </sheetIdMap>
  </header>
  <header guid="{F592034E-1092-49F0-98E6-2B3CD81EA8B2}" dateTime="2017-11-02T08:24:06" maxSheetId="5" userName="Наталья Гудимова" r:id="rId114" minRId="4147" maxRId="4177">
    <sheetIdMap count="4">
      <sheetId val="1"/>
      <sheetId val="2"/>
      <sheetId val="3"/>
      <sheetId val="4"/>
    </sheetIdMap>
  </header>
  <header guid="{EF639B96-AA2C-4549-9856-A18B4F1A1E1D}" dateTime="2017-11-02T08:28:32" maxSheetId="5" userName="Наталья Гудимова" r:id="rId115" minRId="4184" maxRId="4193">
    <sheetIdMap count="4">
      <sheetId val="1"/>
      <sheetId val="2"/>
      <sheetId val="3"/>
      <sheetId val="4"/>
    </sheetIdMap>
  </header>
  <header guid="{E989D8A3-6C47-4B2E-8DAA-24E0F695A1D0}" dateTime="2017-11-02T08:30:31" maxSheetId="5" userName="Наталья Гудимова" r:id="rId116" minRId="4194">
    <sheetIdMap count="4">
      <sheetId val="1"/>
      <sheetId val="2"/>
      <sheetId val="3"/>
      <sheetId val="4"/>
    </sheetIdMap>
  </header>
  <header guid="{E4685D5B-EFBF-454C-BCE3-6A6A4A9BD15F}" dateTime="2017-11-02T08:39:05" maxSheetId="5" userName="Наталья Гудимова" r:id="rId117" minRId="4195" maxRId="4208">
    <sheetIdMap count="4">
      <sheetId val="1"/>
      <sheetId val="2"/>
      <sheetId val="3"/>
      <sheetId val="4"/>
    </sheetIdMap>
  </header>
  <header guid="{8E442F73-7AA7-4C99-8242-ED4EA23EB3DD}" dateTime="2017-11-02T08:40:25" maxSheetId="5" userName="Наталья Гудимова" r:id="rId118" minRId="4209" maxRId="4212">
    <sheetIdMap count="4">
      <sheetId val="1"/>
      <sheetId val="2"/>
      <sheetId val="3"/>
      <sheetId val="4"/>
    </sheetIdMap>
  </header>
  <header guid="{94277CF8-DF46-4BB2-9B02-5569EFAD0412}" dateTime="2017-11-02T08:46:18" maxSheetId="5" userName="Наталья Гудимова" r:id="rId119" minRId="4213" maxRId="4220">
    <sheetIdMap count="4">
      <sheetId val="1"/>
      <sheetId val="2"/>
      <sheetId val="3"/>
      <sheetId val="4"/>
    </sheetIdMap>
  </header>
  <header guid="{B764066A-7C22-4101-82FE-99CCDD86DB9E}" dateTime="2017-11-02T08:47:13" maxSheetId="5" userName="Наталья Гудимова" r:id="rId120" minRId="4221">
    <sheetIdMap count="4">
      <sheetId val="1"/>
      <sheetId val="2"/>
      <sheetId val="3"/>
      <sheetId val="4"/>
    </sheetIdMap>
  </header>
  <header guid="{B9A7170D-748F-4866-8673-CB12DF6C45AD}" dateTime="2017-11-02T08:47:44" maxSheetId="5" userName="Наталья Гудимова" r:id="rId121" minRId="4222">
    <sheetIdMap count="4">
      <sheetId val="1"/>
      <sheetId val="2"/>
      <sheetId val="3"/>
      <sheetId val="4"/>
    </sheetIdMap>
  </header>
  <header guid="{DC197244-7EA7-4BBB-B6BE-9E962116F66A}" dateTime="2017-11-02T08:52:51" maxSheetId="5" userName="Наталья Гудимова" r:id="rId122" minRId="4223" maxRId="4227">
    <sheetIdMap count="4">
      <sheetId val="1"/>
      <sheetId val="2"/>
      <sheetId val="3"/>
      <sheetId val="4"/>
    </sheetIdMap>
  </header>
  <header guid="{31AA5EC4-EB33-4B68-8DC4-EE7713076A8F}" dateTime="2017-11-02T08:53:56" maxSheetId="5" userName="Наталья Гудимова" r:id="rId123" minRId="4228" maxRId="4229">
    <sheetIdMap count="4">
      <sheetId val="1"/>
      <sheetId val="2"/>
      <sheetId val="3"/>
      <sheetId val="4"/>
    </sheetIdMap>
  </header>
  <header guid="{80DFA800-2652-4F2E-ABE0-E46810CA9E31}" dateTime="2017-11-02T09:04:46" maxSheetId="5" userName="Наталья Гудимова" r:id="rId124" minRId="4230">
    <sheetIdMap count="4">
      <sheetId val="1"/>
      <sheetId val="2"/>
      <sheetId val="3"/>
      <sheetId val="4"/>
    </sheetIdMap>
  </header>
  <header guid="{46D915C4-FBF6-4218-91FD-CC8919063742}" dateTime="2017-11-02T09:22:12" maxSheetId="5" userName="Наталья Гудимова" r:id="rId125" minRId="4231" maxRId="4240">
    <sheetIdMap count="4">
      <sheetId val="1"/>
      <sheetId val="2"/>
      <sheetId val="3"/>
      <sheetId val="4"/>
    </sheetIdMap>
  </header>
  <header guid="{43B3157A-BA86-4DBC-9846-BAC715D8420C}" dateTime="2017-11-02T09:30:25" maxSheetId="5" userName="Наталья Гудимова" r:id="rId126" minRId="4241" maxRId="4246">
    <sheetIdMap count="4">
      <sheetId val="1"/>
      <sheetId val="2"/>
      <sheetId val="3"/>
      <sheetId val="4"/>
    </sheetIdMap>
  </header>
  <header guid="{032F88F8-D8B9-4358-9935-9ED9D00DAFD4}" dateTime="2017-11-02T09:32:52" maxSheetId="5" userName="Наталья Гудимова" r:id="rId127" minRId="4247">
    <sheetIdMap count="4">
      <sheetId val="1"/>
      <sheetId val="2"/>
      <sheetId val="3"/>
      <sheetId val="4"/>
    </sheetIdMap>
  </header>
  <header guid="{4A177FD0-502D-42B3-B910-1DCBF48F31BC}" dateTime="2017-11-02T09:37:55" maxSheetId="5" userName="Наталья Гудимова" r:id="rId128" minRId="4248" maxRId="4254">
    <sheetIdMap count="4">
      <sheetId val="1"/>
      <sheetId val="2"/>
      <sheetId val="3"/>
      <sheetId val="4"/>
    </sheetIdMap>
  </header>
  <header guid="{401EB659-D61A-436F-AEE0-95381707209F}" dateTime="2017-11-02T09:40:36" maxSheetId="5" userName="Наталья Гудимова" r:id="rId129" minRId="4255">
    <sheetIdMap count="4">
      <sheetId val="1"/>
      <sheetId val="2"/>
      <sheetId val="3"/>
      <sheetId val="4"/>
    </sheetIdMap>
  </header>
  <header guid="{266104D2-1EE0-4AE9-8417-1704D7CD8D41}" dateTime="2017-11-02T11:16:53" maxSheetId="5" userName="Наталья Гудимова" r:id="rId130" minRId="4256" maxRId="4260">
    <sheetIdMap count="4">
      <sheetId val="1"/>
      <sheetId val="2"/>
      <sheetId val="3"/>
      <sheetId val="4"/>
    </sheetIdMap>
  </header>
  <header guid="{044B2ED3-18B4-4B63-9641-B99D32C4EFA2}" dateTime="2017-11-02T13:36:11" maxSheetId="5" userName="Наталья Гудимова" r:id="rId131" minRId="4267" maxRId="4268">
    <sheetIdMap count="4">
      <sheetId val="1"/>
      <sheetId val="2"/>
      <sheetId val="3"/>
      <sheetId val="4"/>
    </sheetIdMap>
  </header>
  <header guid="{0EFCBAD7-D5DB-4988-90B0-D34773B2AABA}" dateTime="2017-11-02T13:55:06" maxSheetId="5" userName="Наталья Гудимова" r:id="rId132" minRId="4269" maxRId="4275">
    <sheetIdMap count="4">
      <sheetId val="1"/>
      <sheetId val="2"/>
      <sheetId val="3"/>
      <sheetId val="4"/>
    </sheetIdMap>
  </header>
  <header guid="{39AF5C56-E2F7-4F05-9289-4320A0B95DE8}" dateTime="2017-11-02T13:56:10" maxSheetId="5" userName="Наталья Гудимова" r:id="rId133">
    <sheetIdMap count="4">
      <sheetId val="1"/>
      <sheetId val="2"/>
      <sheetId val="3"/>
      <sheetId val="4"/>
    </sheetIdMap>
  </header>
  <header guid="{8C066522-DE78-4390-8342-2A1342DE5810}" dateTime="2017-11-03T08:29:00" maxSheetId="5" userName="Наталья Гудимова" r:id="rId134">
    <sheetIdMap count="4">
      <sheetId val="1"/>
      <sheetId val="2"/>
      <sheetId val="3"/>
      <sheetId val="4"/>
    </sheetIdMap>
  </header>
  <header guid="{E3930F89-1EDD-462A-B5C5-BCF6DF51A541}" dateTime="2017-11-03T09:28:11" maxSheetId="5" userName="Наталья Гудимова" r:id="rId135">
    <sheetIdMap count="4">
      <sheetId val="1"/>
      <sheetId val="2"/>
      <sheetId val="3"/>
      <sheetId val="4"/>
    </sheetIdMap>
  </header>
  <header guid="{B8AE5194-10A9-4F97-8BB3-D0C35E061B0A}" dateTime="2017-11-07T08:19:40" maxSheetId="5" userName="Наталья Гудимова" r:id="rId136" minRId="4300" maxRId="4301">
    <sheetIdMap count="4">
      <sheetId val="1"/>
      <sheetId val="2"/>
      <sheetId val="3"/>
      <sheetId val="4"/>
    </sheetIdMap>
  </header>
  <header guid="{B72F9559-BDBD-4F2D-BBEB-AE107192CCE5}" dateTime="2017-11-09T10:25:38" maxSheetId="5" userName="Наталья Гудимова" r:id="rId137" minRId="4308" maxRId="4313">
    <sheetIdMap count="4">
      <sheetId val="1"/>
      <sheetId val="2"/>
      <sheetId val="3"/>
      <sheetId val="4"/>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300" sId="2">
    <nc r="L3" t="inlineStr">
      <is>
        <t>тыс. руб.</t>
      </is>
    </nc>
  </rcc>
  <rfmt sheetId="2" sqref="L3" start="0" length="2147483647">
    <dxf>
      <font>
        <sz val="8"/>
      </font>
    </dxf>
  </rfmt>
  <rfmt sheetId="2" sqref="L3">
    <dxf>
      <alignment horizontal="right" readingOrder="0"/>
    </dxf>
  </rfmt>
  <rrc rId="4301" sId="2" ref="A3:XFD3" action="insertRow">
    <undo index="0" exp="area" ref3D="1" dr="$A$4:$XFD$6" dn="Z_5BFBE340_7A77_4A81_BD8D_F4A5E4682C7D_.wvu.PrintTitles" sId="2"/>
    <undo index="0" exp="area" ref3D="1" dr="$A$4:$XFD$6" dn="Z_59B1F92E_3080_4B3C_AB43_7CBA0A8FFB6D_.wvu.PrintTitles" sId="2"/>
    <undo index="0" exp="area" ref3D="1" dr="$A$4:$XFD$6" dn="Z_10B69522_62AE_4313_859A_9E4F497E803C_.wvu.PrintTitles" sId="2"/>
    <undo index="4" exp="area" ref3D="1" dr="$A$111:$XFD$111" dn="Z_10B69522_62AE_4313_859A_9E4F497E803C_.wvu.Rows" sId="2"/>
    <undo index="2" exp="area" ref3D="1" dr="$A$100:$XFD$107" dn="Z_10B69522_62AE_4313_859A_9E4F497E803C_.wvu.Rows" sId="2"/>
    <undo index="2" exp="area" ref3D="1" dr="$F$1:$F$1048576" dn="Z_5BFBE340_7A77_4A81_BD8D_F4A5E4682C7D_.wvu.Cols" sId="2"/>
    <undo index="1" exp="area" ref3D="1" dr="$A$1:$B$1048576" dn="Z_5BFBE340_7A77_4A81_BD8D_F4A5E4682C7D_.wvu.Col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undo index="0" exp="area" ref3D="1" dr="$A$4:$XFD$6" dn="Заголовки_для_печати" sId="2"/>
    <undo index="2" exp="area" ref3D="1" dr="$F$1:$F$1048576" dn="Z_59B1F92E_3080_4B3C_AB43_7CBA0A8FFB6D_.wvu.Cols" sId="2"/>
    <undo index="1" exp="area" ref3D="1" dr="$A$1:$B$1048576" dn="Z_59B1F92E_3080_4B3C_AB43_7CBA0A8FFB6D_.wvu.Cols" sId="2"/>
  </rr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Лист1!$C$1:$L$161</formula>
    <oldFormula>Лист1!$C$1:$L$161</oldFormula>
  </rdn>
  <rdn rId="0" localSheetId="2" customView="1" name="Z_5BFBE340_7A77_4A81_BD8D_F4A5E4682C7D_.wvu.PrintTitles" hidden="1" oldHidden="1">
    <formula>Лист1!$5:$7</formula>
    <oldFormula>Лист1!$5:$7</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10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26" sId="2">
    <oc r="H129">
      <f>H131+H134+H143</f>
    </oc>
    <nc r="H129">
      <f>H131+H134+H143+H148+H151</f>
    </nc>
  </rcc>
  <rcc rId="3727" sId="2">
    <oc r="G129">
      <f>G131+G134+G143</f>
    </oc>
    <nc r="G129">
      <f>G131+G134+G143+G148+G151</f>
    </nc>
  </rcc>
  <rcc rId="3728" sId="2">
    <oc r="I129">
      <f>I131+I134+I143</f>
    </oc>
    <nc r="I129">
      <f>I131+I134+I143+I148+I151</f>
    </nc>
  </rcc>
  <rcc rId="3729" sId="2">
    <oc r="J129">
      <f>J131+J134+J143</f>
    </oc>
    <nc r="J129">
      <f>J131+J134+J143+J148+J151</f>
    </nc>
  </rcc>
  <rcc rId="3730" sId="2">
    <oc r="K129">
      <f>K131+K134+K143</f>
    </oc>
    <nc r="K129">
      <f>K131+K134+K143+K148+K151</f>
    </nc>
  </rcc>
  <rcc rId="3731" sId="2">
    <oc r="L129">
      <f>L131+L134+L143</f>
    </oc>
    <nc r="L129">
      <f>L131+L134+L143+L148+L151</f>
    </nc>
  </rcc>
  <rcc rId="3732" sId="2">
    <oc r="G130">
      <f>G131+G134+G143</f>
    </oc>
    <nc r="G130">
      <f>G131+G134+G143</f>
    </nc>
  </rcc>
  <rcc rId="3733" sId="2">
    <oc r="I130">
      <f>I131+I134+I143</f>
    </oc>
    <nc r="I130">
      <f>I131+I134+I143</f>
    </nc>
  </rcc>
  <rcc rId="3734" sId="2">
    <oc r="J130">
      <f>J131+J134+J143</f>
    </oc>
    <nc r="J130">
      <f>J131+J134+J143</f>
    </nc>
  </rcc>
  <rcc rId="3735" sId="2">
    <oc r="K130">
      <f>K131+K134+K143</f>
    </oc>
    <nc r="K130">
      <f>K131+K134+K143</f>
    </nc>
  </rcc>
  <rcc rId="3736" sId="2">
    <oc r="L130">
      <f>L131+L134+L143</f>
    </oc>
    <nc r="L130">
      <f>L131+L134+L143</f>
    </nc>
  </rcc>
  <rcc rId="3737" sId="2" numFmtId="4">
    <oc r="H139">
      <v>1409.73</v>
    </oc>
    <nc r="H139">
      <v>70.430000000000007</v>
    </nc>
  </rcc>
  <rrc rId="3738" sId="2" ref="A142:XFD142"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cc rId="3739" sId="2">
    <nc r="C142" t="inlineStr">
      <is>
        <t>956 02 25519 04 0000 151</t>
      </is>
    </nc>
  </rcc>
  <rcc rId="3740" sId="2">
    <nc r="E142" t="inlineStr">
      <is>
        <t xml:space="preserve">Отдел культуры администрации муниципального образования городского округа "Инта" </t>
      </is>
    </nc>
  </rcc>
  <rcc rId="3741" sId="2" numFmtId="4">
    <nc r="G142">
      <v>0</v>
    </nc>
  </rcc>
  <rcc rId="3742" sId="2" numFmtId="4">
    <nc r="H142">
      <v>1409.73</v>
    </nc>
  </rcc>
  <rcc rId="3743" sId="2" numFmtId="4">
    <nc r="I142">
      <v>0</v>
    </nc>
  </rcc>
  <rcc rId="3744" sId="2" numFmtId="4">
    <nc r="J142">
      <v>0</v>
    </nc>
  </rcc>
  <rcc rId="3745" sId="2" numFmtId="4">
    <nc r="K142">
      <v>0</v>
    </nc>
  </rcc>
  <rcc rId="3746" sId="2" numFmtId="4">
    <nc r="L142">
      <v>0</v>
    </nc>
  </rcc>
  <rfmt sheetId="2" sqref="D142" start="0" length="0">
    <dxf>
      <font>
        <b/>
        <sz val="8"/>
        <color auto="1"/>
        <name val="Arial Narrow"/>
        <scheme val="none"/>
      </font>
      <numFmt numFmtId="30" formatCode="@"/>
      <alignment horizontal="left" vertical="center" readingOrder="0"/>
      <border outline="0">
        <left style="hair">
          <color indexed="64"/>
        </left>
        <right style="hair">
          <color indexed="64"/>
        </right>
      </border>
    </dxf>
  </rfmt>
  <rcc rId="3747" sId="2" odxf="1" dxf="1">
    <nc r="D142" t="inlineStr">
      <is>
        <t>Субсидии бюджетам городских округов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is>
    </nc>
    <ndxf>
      <font>
        <b val="0"/>
        <sz val="10"/>
        <color auto="1"/>
        <name val="Times New Roman"/>
        <scheme val="none"/>
      </font>
      <numFmt numFmtId="0" formatCode="General"/>
      <alignment horizontal="general" vertical="top" readingOrder="0"/>
      <border outline="0">
        <left style="thin">
          <color indexed="64"/>
        </left>
        <right style="thin">
          <color indexed="64"/>
        </right>
      </border>
    </ndxf>
  </rcc>
</revisions>
</file>

<file path=xl/revisions/revisionLog10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H129:H155">
    <dxf>
      <alignment horizontal="center" readingOrder="0"/>
    </dxf>
  </rfmt>
</revisions>
</file>

<file path=xl/revisions/revisionLog10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748" sId="2" ref="A109:XFD109"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fmt sheetId="2" sqref="C109" start="0" length="0">
    <dxf>
      <font>
        <i val="0"/>
        <sz val="10"/>
        <color auto="1"/>
        <name val="Times New Roman"/>
        <scheme val="none"/>
      </font>
    </dxf>
  </rfmt>
  <rcc rId="3749" sId="2">
    <nc r="C109" t="inlineStr">
      <is>
        <t>188 1 16 30010 01 0000 140</t>
      </is>
    </nc>
  </rcc>
  <rfmt sheetId="2" sqref="D109" start="0" length="0">
    <dxf>
      <font>
        <b/>
        <i val="0"/>
        <sz val="8"/>
        <color auto="1"/>
        <name val="Arial Narrow"/>
        <scheme val="none"/>
      </font>
      <alignment vertical="center" readingOrder="0"/>
      <border outline="0">
        <left style="hair">
          <color indexed="64"/>
        </left>
        <right style="hair">
          <color indexed="64"/>
        </right>
      </border>
    </dxf>
  </rfmt>
  <rcc rId="3750" sId="2" odxf="1" dxf="1">
    <nc r="D109" t="inlineStr">
      <is>
        <t>Денежные взыскания (штрафы) за нарушение правил перевозки крупногабаритных и тяжеловесных грузов по автомобильным дорогам общего пользования</t>
      </is>
    </nc>
    <ndxf>
      <font>
        <b val="0"/>
        <sz val="10"/>
        <color auto="1"/>
        <name val="Times New Roman"/>
        <scheme val="none"/>
      </font>
      <alignment vertical="top" readingOrder="0"/>
      <border outline="0">
        <left style="thin">
          <color indexed="64"/>
        </left>
        <right style="thin">
          <color indexed="64"/>
        </right>
      </border>
    </ndxf>
  </rcc>
  <rcc rId="3751" sId="2" odxf="1" dxf="1">
    <nc r="E109" t="inlineStr">
      <is>
        <t>Министерство внутренних дел  по Республике Коми</t>
      </is>
    </nc>
    <odxf>
      <fill>
        <patternFill patternType="none">
          <bgColor indexed="65"/>
        </patternFill>
      </fill>
      <alignment wrapText="0" readingOrder="0"/>
    </odxf>
    <ndxf>
      <fill>
        <patternFill patternType="solid">
          <bgColor theme="0"/>
        </patternFill>
      </fill>
      <alignment wrapText="1" readingOrder="0"/>
    </ndxf>
  </rcc>
  <rcc rId="3752" sId="2" numFmtId="4">
    <nc r="H109">
      <v>0</v>
    </nc>
  </rcc>
  <rcc rId="3753" sId="2" numFmtId="4">
    <nc r="I109">
      <v>0</v>
    </nc>
  </rcc>
  <rcc rId="3754" sId="2" numFmtId="4">
    <nc r="J109">
      <v>0</v>
    </nc>
  </rcc>
  <rcc rId="3755" sId="2" numFmtId="4">
    <nc r="K109">
      <v>0</v>
    </nc>
  </rcc>
  <rcc rId="3756" sId="2" numFmtId="4">
    <nc r="L109">
      <v>0</v>
    </nc>
  </rcc>
  <rcc rId="3757" sId="2">
    <oc r="G108">
      <f>G110</f>
    </oc>
    <nc r="G108">
      <f>G110+G109</f>
    </nc>
  </rcc>
  <rcc rId="3758" sId="2">
    <oc r="H108">
      <f>H110</f>
    </oc>
    <nc r="H108">
      <f>H110+H109</f>
    </nc>
  </rcc>
  <rcc rId="3759" sId="2">
    <oc r="I108">
      <f>I110</f>
    </oc>
    <nc r="I108">
      <f>I110+I109</f>
    </nc>
  </rcc>
  <rcc rId="3760" sId="2">
    <oc r="J108">
      <f>J110</f>
    </oc>
    <nc r="J108">
      <f>J110+J109</f>
    </nc>
  </rcc>
  <rcc rId="3761" sId="2">
    <oc r="K108">
      <f>K110</f>
    </oc>
    <nc r="K108">
      <f>K110+K109</f>
    </nc>
  </rcc>
  <rcc rId="3762" sId="2">
    <oc r="L108">
      <f>L110</f>
    </oc>
    <nc r="L108">
      <f>L110+L109</f>
    </nc>
  </rcc>
  <rcc rId="3763" sId="2" numFmtId="4">
    <nc r="G109">
      <v>33</v>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Лист1!$C$1:$L$156</formula>
    <oldFormula>Лист1!$C$1:$L$156</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10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70" sId="2">
    <oc r="C143" t="inlineStr">
      <is>
        <t>956 02 25519 04 0000 151</t>
      </is>
    </oc>
    <nc r="C143" t="inlineStr">
      <is>
        <t>956 02 25558 04 0000 151</t>
      </is>
    </nc>
  </rcc>
  <rcc rId="3771" sId="2" numFmtId="4">
    <oc r="G11">
      <v>0</v>
    </oc>
    <nc r="G11">
      <v>353220</v>
    </nc>
  </rcc>
  <rcc rId="3772" sId="2" numFmtId="4">
    <oc r="G12">
      <v>0</v>
    </oc>
    <nc r="G12">
      <v>680</v>
    </nc>
  </rcc>
  <rcc rId="3773" sId="2" numFmtId="4">
    <oc r="G13">
      <v>0</v>
    </oc>
    <nc r="G13">
      <v>1000</v>
    </nc>
  </rcc>
  <rcc rId="3774" sId="2" numFmtId="4">
    <oc r="G16">
      <v>0</v>
    </oc>
    <nc r="G16">
      <v>1425</v>
    </nc>
  </rcc>
  <rcc rId="3775" sId="2" numFmtId="4">
    <oc r="G17">
      <v>0</v>
    </oc>
    <nc r="G17">
      <v>14</v>
    </nc>
  </rcc>
  <rcc rId="3776" sId="2" numFmtId="4">
    <oc r="G18">
      <v>0</v>
    </oc>
    <nc r="G18">
      <v>3020</v>
    </nc>
  </rcc>
  <rcc rId="3777" sId="2" numFmtId="4">
    <oc r="G19">
      <v>0</v>
    </oc>
    <nc r="G19">
      <v>-259</v>
    </nc>
  </rcc>
  <rcc rId="3778" sId="2" numFmtId="4">
    <oc r="G22">
      <v>0</v>
    </oc>
    <nc r="G22">
      <f>G23</f>
    </nc>
  </rcc>
  <rcc rId="3779" sId="2" numFmtId="4">
    <oc r="H22">
      <v>10625.96</v>
    </oc>
    <nc r="H22">
      <f>H23</f>
    </nc>
  </rcc>
  <rcc rId="3780" sId="2" numFmtId="4">
    <oc r="I22">
      <v>0</v>
    </oc>
    <nc r="I22">
      <f>I23</f>
    </nc>
  </rcc>
  <rcc rId="3781" sId="2" numFmtId="4">
    <oc r="J22">
      <v>0</v>
    </oc>
    <nc r="J22">
      <f>J23</f>
    </nc>
  </rcc>
  <rcc rId="3782" sId="2" numFmtId="4">
    <oc r="K22">
      <v>0</v>
    </oc>
    <nc r="K22">
      <f>K23</f>
    </nc>
  </rcc>
  <rcc rId="3783" sId="2" numFmtId="4">
    <oc r="L22">
      <v>0</v>
    </oc>
    <nc r="L22">
      <f>L23</f>
    </nc>
  </rcc>
  <rcc rId="3784" sId="2" numFmtId="4">
    <oc r="G23">
      <v>0</v>
    </oc>
    <nc r="G23">
      <v>20000</v>
    </nc>
  </rcc>
  <rcc rId="3785" sId="2" numFmtId="4">
    <oc r="G24">
      <v>0</v>
    </oc>
    <nc r="G24">
      <f>G25</f>
    </nc>
  </rcc>
  <rcc rId="3786" sId="2" numFmtId="4">
    <oc r="H24">
      <v>5026.47</v>
    </oc>
    <nc r="H24">
      <f>H25</f>
    </nc>
  </rcc>
  <rcc rId="3787" sId="2" numFmtId="4">
    <oc r="I24">
      <v>0</v>
    </oc>
    <nc r="I24">
      <f>I25</f>
    </nc>
  </rcc>
  <rcc rId="3788" sId="2" numFmtId="4">
    <oc r="J24">
      <v>0</v>
    </oc>
    <nc r="J24">
      <f>J25</f>
    </nc>
  </rcc>
  <rcc rId="3789" sId="2" numFmtId="4">
    <oc r="K24">
      <v>0</v>
    </oc>
    <nc r="K24">
      <f>K25</f>
    </nc>
  </rcc>
  <rcc rId="3790" sId="2" numFmtId="4">
    <oc r="L24">
      <v>0</v>
    </oc>
    <nc r="L24">
      <f>L25</f>
    </nc>
  </rcc>
  <rcc rId="3791" sId="2" numFmtId="4">
    <oc r="G25">
      <v>0</v>
    </oc>
    <nc r="G25">
      <v>5000</v>
    </nc>
  </rcc>
  <rcc rId="3792" sId="2" numFmtId="4">
    <oc r="G27">
      <v>0</v>
    </oc>
    <nc r="G27">
      <v>28000</v>
    </nc>
  </rcc>
  <rfmt sheetId="2" sqref="G30" start="0" length="0">
    <dxf>
      <font>
        <b val="0"/>
        <sz val="10"/>
        <name val="Times New Roman"/>
        <scheme val="none"/>
      </font>
    </dxf>
  </rfmt>
  <rfmt sheetId="2" sqref="H30" start="0" length="0">
    <dxf>
      <font>
        <b val="0"/>
        <sz val="10"/>
        <name val="Times New Roman"/>
        <scheme val="none"/>
      </font>
    </dxf>
  </rfmt>
  <rfmt sheetId="2" sqref="I30" start="0" length="0">
    <dxf>
      <font>
        <b val="0"/>
        <sz val="10"/>
        <name val="Times New Roman"/>
        <scheme val="none"/>
      </font>
    </dxf>
  </rfmt>
  <rfmt sheetId="2" sqref="J30" start="0" length="0">
    <dxf>
      <font>
        <b val="0"/>
        <sz val="10"/>
        <name val="Times New Roman"/>
        <scheme val="none"/>
      </font>
    </dxf>
  </rfmt>
  <rfmt sheetId="2" sqref="K30" start="0" length="0">
    <dxf>
      <font>
        <b val="0"/>
        <sz val="10"/>
        <name val="Times New Roman"/>
        <scheme val="none"/>
      </font>
    </dxf>
  </rfmt>
  <rfmt sheetId="2" sqref="L30" start="0" length="0">
    <dxf>
      <font>
        <b val="0"/>
        <sz val="10"/>
        <name val="Times New Roman"/>
        <scheme val="none"/>
      </font>
    </dxf>
  </rfmt>
  <rcc rId="3793" sId="2" numFmtId="4">
    <oc r="G30">
      <v>0</v>
    </oc>
    <nc r="G30">
      <v>100</v>
    </nc>
  </rcc>
  <rcc rId="3794" sId="2">
    <oc r="G29">
      <f>G30</f>
    </oc>
    <nc r="G29">
      <f>G30</f>
    </nc>
  </rcc>
  <rcc rId="3795" sId="2" numFmtId="4">
    <oc r="G32">
      <v>0</v>
    </oc>
    <nc r="G32">
      <v>1000</v>
    </nc>
  </rcc>
  <rcc rId="3796" sId="2" numFmtId="4">
    <nc r="G35">
      <v>3500</v>
    </nc>
  </rcc>
  <rcc rId="3797" sId="2" numFmtId="4">
    <oc r="G38">
      <v>0</v>
    </oc>
    <nc r="G38">
      <v>3550</v>
    </nc>
  </rcc>
  <rcc rId="3798" sId="2" numFmtId="4">
    <oc r="G40">
      <v>0</v>
    </oc>
    <nc r="G40">
      <v>1450</v>
    </nc>
  </rcc>
  <rcc rId="3799" sId="2" numFmtId="4">
    <oc r="G43">
      <v>0</v>
    </oc>
    <nc r="G43">
      <v>5700</v>
    </nc>
  </rcc>
  <rcc rId="3800" sId="2" numFmtId="4">
    <oc r="G46">
      <v>0</v>
    </oc>
    <nc r="G46">
      <v>10</v>
    </nc>
  </rcc>
  <rcc rId="3801" sId="2" numFmtId="4">
    <oc r="G48">
      <v>0</v>
    </oc>
    <nc r="G48">
      <v>290</v>
    </nc>
  </rcc>
  <rcc rId="3802" sId="2" numFmtId="4">
    <oc r="G51">
      <v>0</v>
    </oc>
    <nc r="G51">
      <v>500</v>
    </nc>
  </rcc>
  <rcc rId="3803" sId="2" numFmtId="4">
    <oc r="G53">
      <v>0</v>
    </oc>
    <nc r="G53">
      <v>8700</v>
    </nc>
  </rcc>
  <rcc rId="3804" sId="2" numFmtId="4">
    <oc r="G54">
      <v>0</v>
    </oc>
    <nc r="G54">
      <v>129.80000000000001</v>
    </nc>
  </rcc>
  <rcc rId="3805" sId="2" numFmtId="4">
    <oc r="G56">
      <v>0</v>
    </oc>
    <nc r="G56">
      <v>23000</v>
    </nc>
  </rcc>
  <rcc rId="3806" sId="2" numFmtId="4">
    <oc r="G59">
      <v>0</v>
    </oc>
    <nc r="G59">
      <v>600</v>
    </nc>
  </rcc>
  <rcc rId="3807" sId="2" numFmtId="4">
    <oc r="G62">
      <v>0</v>
    </oc>
    <nc r="G62">
      <v>6100</v>
    </nc>
  </rcc>
  <rcc rId="3808" sId="2" numFmtId="4">
    <oc r="G65">
      <v>0</v>
    </oc>
    <nc r="G65">
      <v>1920</v>
    </nc>
  </rcc>
  <rcc rId="3809" sId="2" numFmtId="4">
    <oc r="G67">
      <v>0</v>
    </oc>
    <nc r="G67">
      <v>410</v>
    </nc>
  </rcc>
  <rcc rId="3810" sId="2" numFmtId="4">
    <oc r="G68">
      <v>0</v>
    </oc>
    <nc r="G68">
      <v>1670</v>
    </nc>
  </rcc>
  <rcc rId="3811" sId="2" numFmtId="4">
    <oc r="G74">
      <v>0</v>
    </oc>
    <nc r="G74">
      <v>50</v>
    </nc>
  </rcc>
  <rcc rId="3812" sId="2" numFmtId="4">
    <oc r="G78">
      <v>0</v>
    </oc>
    <nc r="G78">
      <v>4550</v>
    </nc>
  </rcc>
  <rcc rId="3813" sId="2" numFmtId="4">
    <oc r="G83">
      <v>0</v>
    </oc>
    <nc r="G83">
      <v>16000</v>
    </nc>
  </rcc>
  <rcc rId="3814" sId="2" numFmtId="4">
    <oc r="G86">
      <v>0</v>
    </oc>
    <nc r="G86">
      <v>600</v>
    </nc>
  </rcc>
  <rcc rId="3815" sId="2" numFmtId="4">
    <oc r="G89">
      <v>0</v>
    </oc>
    <nc r="G89">
      <v>57</v>
    </nc>
  </rcc>
  <rcc rId="3816" sId="2" numFmtId="4">
    <oc r="G90">
      <v>0</v>
    </oc>
    <nc r="G90">
      <v>25</v>
    </nc>
  </rcc>
  <rcc rId="3817" sId="2" numFmtId="4">
    <oc r="G91">
      <v>0</v>
    </oc>
    <nc r="G91">
      <v>463.5</v>
    </nc>
  </rcc>
  <rcc rId="3818" sId="2" numFmtId="4">
    <oc r="G93">
      <v>0</v>
    </oc>
    <nc r="G93">
      <v>8</v>
    </nc>
  </rcc>
  <rcc rId="3819" sId="2" numFmtId="4">
    <oc r="G95">
      <v>0</v>
    </oc>
    <nc r="G95">
      <v>156.75</v>
    </nc>
  </rcc>
  <rcc rId="3820" sId="2" numFmtId="4">
    <oc r="G96">
      <v>0</v>
    </oc>
    <nc r="G96">
      <v>51.5</v>
    </nc>
  </rcc>
  <rcc rId="3821" sId="2" numFmtId="4">
    <oc r="G97">
      <v>0</v>
    </oc>
    <nc r="G97">
      <v>5.23</v>
    </nc>
  </rcc>
  <rcc rId="3822" sId="2" numFmtId="4">
    <oc r="G98">
      <v>0</v>
    </oc>
    <nc r="G98">
      <v>5</v>
    </nc>
  </rcc>
  <rcc rId="3823" sId="2" numFmtId="4">
    <oc r="G103">
      <v>0</v>
    </oc>
    <nc r="G103">
      <v>70</v>
    </nc>
  </rcc>
  <rcc rId="3824" sId="2" numFmtId="4">
    <oc r="G104">
      <v>0</v>
    </oc>
    <nc r="G104">
      <v>10</v>
    </nc>
  </rcc>
  <rcc rId="3825" sId="2" numFmtId="4">
    <oc r="G106">
      <v>0</v>
    </oc>
    <nc r="G106">
      <v>195.42</v>
    </nc>
  </rcc>
  <rcc rId="3826" sId="2" numFmtId="4">
    <oc r="G112">
      <v>0</v>
    </oc>
    <nc r="G112">
      <v>124</v>
    </nc>
  </rcc>
  <rcc rId="3827" sId="2" numFmtId="4">
    <oc r="G116">
      <v>0</v>
    </oc>
    <nc r="G116">
      <v>10</v>
    </nc>
  </rcc>
  <rcc rId="3828" sId="2" numFmtId="4">
    <oc r="G120">
      <v>0</v>
    </oc>
    <nc r="G120">
      <v>824</v>
    </nc>
  </rcc>
  <rcc rId="3829" sId="2" numFmtId="4">
    <oc r="G122">
      <v>0</v>
    </oc>
    <nc r="G122">
      <v>800</v>
    </nc>
  </rcc>
  <rcc rId="3830" sId="2" numFmtId="4">
    <oc r="G124">
      <v>0</v>
    </oc>
    <nc r="G124">
      <v>2861.6</v>
    </nc>
  </rcc>
  <rcc rId="3831" sId="2" numFmtId="4">
    <oc r="G129">
      <v>0</v>
    </oc>
    <nc r="G129">
      <v>1500</v>
    </nc>
  </rcc>
  <rcc rId="3832" sId="2">
    <oc r="G94">
      <f>G95+G97+G98</f>
    </oc>
    <nc r="G94">
      <f>G95+G97+G98+G96</f>
    </nc>
  </rcc>
  <rcc rId="3833" sId="2">
    <oc r="H94">
      <f>H95+H96+H97+H98</f>
    </oc>
    <nc r="H94">
      <f>H95+H97+H98+H96</f>
    </nc>
  </rcc>
  <rcc rId="3834" sId="2">
    <oc r="I94">
      <f>I95+I96+I97+I98</f>
    </oc>
    <nc r="I94">
      <f>I95+I97+I98+I96</f>
    </nc>
  </rcc>
  <rcc rId="3835" sId="2">
    <oc r="J94">
      <f>J95+J96+J97+J98</f>
    </oc>
    <nc r="J94">
      <f>J95+J97+J98+J96</f>
    </nc>
  </rcc>
  <rcc rId="3836" sId="2">
    <oc r="K94">
      <f>K95+K96+K98</f>
    </oc>
    <nc r="K94">
      <f>K95+K97+K98+K96</f>
    </nc>
  </rcc>
  <rcc rId="3837" sId="2">
    <oc r="L94">
      <f>L95+L96+L97+L98</f>
    </oc>
    <nc r="L94">
      <f>L95+L97+L98+L96</f>
    </nc>
  </rcc>
</revisions>
</file>

<file path=xl/revisions/revisionLog10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38" sId="2" numFmtId="4">
    <oc r="G133">
      <v>0</v>
    </oc>
    <nc r="G133">
      <v>18374.2</v>
    </nc>
  </rcc>
  <rcc rId="3839" sId="2" numFmtId="4">
    <oc r="G136">
      <v>0</v>
    </oc>
    <nc r="G136">
      <v>207.86</v>
    </nc>
  </rcc>
  <rcc rId="3840" sId="2" numFmtId="4">
    <oc r="G137">
      <v>0</v>
    </oc>
    <nc r="G137">
      <v>299.7</v>
    </nc>
  </rcc>
  <rcc rId="3841" sId="2" numFmtId="4">
    <oc r="G138">
      <v>0</v>
    </oc>
    <nc r="G138">
      <v>29.97</v>
    </nc>
  </rcc>
  <rcc rId="3842" sId="2" numFmtId="4">
    <oc r="G139">
      <v>0</v>
    </oc>
    <nc r="G139">
      <v>299.7</v>
    </nc>
  </rcc>
  <rcc rId="3843" sId="2" numFmtId="4">
    <oc r="G140">
      <v>0</v>
    </oc>
    <nc r="G140">
      <v>70.430000000000007</v>
    </nc>
  </rcc>
  <rcc rId="3844" sId="2" numFmtId="4">
    <oc r="G141">
      <v>0</v>
    </oc>
    <nc r="G141">
      <v>4173.4399999999996</v>
    </nc>
  </rcc>
  <rcc rId="3845" sId="2" numFmtId="4">
    <oc r="G142">
      <v>0</v>
    </oc>
    <nc r="G142">
      <v>18332.82</v>
    </nc>
  </rcc>
  <rcc rId="3846" sId="2" numFmtId="4">
    <oc r="G143">
      <v>0</v>
    </oc>
    <nc r="G143">
      <v>1409.73</v>
    </nc>
  </rcc>
  <rcc rId="3847" sId="2" numFmtId="4">
    <oc r="G147">
      <v>0</v>
    </oc>
    <nc r="G147">
      <v>12975</v>
    </nc>
  </rcc>
  <rcc rId="3848" sId="2" numFmtId="4">
    <oc r="G148">
      <v>0</v>
    </oc>
    <nc r="G148">
      <v>651.29999999999995</v>
    </nc>
  </rcc>
  <rcc rId="3849" sId="2" numFmtId="4">
    <oc r="G149">
      <v>0</v>
    </oc>
    <nc r="G149">
      <v>507757</v>
    </nc>
  </rcc>
  <rcc rId="3850" sId="2" numFmtId="4">
    <oc r="G134">
      <v>0</v>
    </oc>
    <nc r="G134">
      <v>421575.52</v>
    </nc>
  </rcc>
  <rfmt sheetId="2" sqref="G144" start="0" length="0">
    <dxf>
      <font>
        <b/>
        <sz val="8"/>
        <color auto="1"/>
        <name val="Arial Narrow"/>
        <scheme val="none"/>
      </font>
      <numFmt numFmtId="4" formatCode="#,##0.00"/>
      <alignment horizontal="right" vertical="center" wrapText="1" readingOrder="0"/>
      <border outline="0">
        <left style="hair">
          <color indexed="64"/>
        </left>
        <right style="hair">
          <color indexed="64"/>
        </right>
      </border>
    </dxf>
  </rfmt>
  <rcc rId="3851" sId="2" odxf="1" dxf="1" numFmtId="4">
    <oc r="G144">
      <v>0</v>
    </oc>
    <nc r="G144">
      <v>50089.54</v>
    </nc>
    <ndxf>
      <font>
        <b val="0"/>
        <sz val="10"/>
        <color auto="1"/>
        <name val="Times New Roman"/>
        <scheme val="none"/>
      </font>
      <numFmt numFmtId="165" formatCode="#,##0.0"/>
      <alignment horizontal="general" vertical="top" wrapText="0" readingOrder="0"/>
      <border outline="0">
        <left style="thin">
          <color indexed="64"/>
        </left>
        <right style="thin">
          <color indexed="64"/>
        </right>
      </border>
    </ndxf>
  </rcc>
  <rfmt sheetId="2" sqref="G130:G156">
    <dxf>
      <alignment horizontal="center" readingOrder="0"/>
    </dxf>
  </rfmt>
  <rfmt sheetId="2" sqref="I130:L156">
    <dxf>
      <alignment horizontal="center" readingOrder="0"/>
    </dxf>
  </rfmt>
  <rcc rId="3852" sId="2" numFmtId="4">
    <oc r="G146">
      <v>0</v>
    </oc>
    <nc r="G146">
      <v>4556.75</v>
    </nc>
  </rcc>
</revisions>
</file>

<file path=xl/revisions/revisionLog10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53" sId="2" numFmtId="4">
    <oc r="I11">
      <v>0</v>
    </oc>
    <nc r="I11">
      <v>276411</v>
    </nc>
  </rcc>
  <rcc rId="3854" sId="2" numFmtId="4">
    <oc r="I12">
      <v>0</v>
    </oc>
    <nc r="I12">
      <v>577</v>
    </nc>
  </rcc>
  <rcc rId="3855" sId="2" numFmtId="4">
    <oc r="I13">
      <v>0</v>
    </oc>
    <nc r="I13">
      <v>497</v>
    </nc>
  </rcc>
  <rcc rId="3856" sId="2" numFmtId="4">
    <oc r="J11">
      <v>0</v>
    </oc>
    <nc r="J11">
      <v>122690</v>
    </nc>
  </rcc>
  <rcc rId="3857" sId="2" numFmtId="4">
    <oc r="J12">
      <v>0</v>
    </oc>
    <nc r="J12">
      <v>310</v>
    </nc>
  </rcc>
  <rcc rId="3858" sId="2" numFmtId="4">
    <oc r="J13">
      <v>0</v>
    </oc>
    <nc r="J13">
      <v>300</v>
    </nc>
  </rcc>
  <rcc rId="3859" sId="2" numFmtId="4">
    <oc r="K11">
      <v>0</v>
    </oc>
    <nc r="K11">
      <v>117490</v>
    </nc>
  </rcc>
  <rcc rId="3860" sId="2" numFmtId="4">
    <oc r="K12">
      <v>0</v>
    </oc>
    <nc r="K12">
      <v>310</v>
    </nc>
  </rcc>
  <rcc rId="3861" sId="2" numFmtId="4">
    <oc r="K13">
      <v>0</v>
    </oc>
    <nc r="K13">
      <v>300</v>
    </nc>
  </rcc>
  <rcc rId="3862" sId="2" numFmtId="4">
    <oc r="L11">
      <v>0</v>
    </oc>
    <nc r="L11">
      <v>112690</v>
    </nc>
  </rcc>
  <rcc rId="3863" sId="2" numFmtId="4">
    <oc r="L12">
      <v>0</v>
    </oc>
    <nc r="L12">
      <v>310</v>
    </nc>
  </rcc>
  <rcc rId="3864" sId="2" numFmtId="4">
    <oc r="L13">
      <v>0</v>
    </oc>
    <nc r="L13">
      <v>300</v>
    </nc>
  </rcc>
</revisions>
</file>

<file path=xl/revisions/revisionLog10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865" sId="2" ref="A99:XFD99"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4" exp="area" ref3D="1" dr="$A$108:$XFD$108" dn="Z_10B69522_62AE_4313_859A_9E4F497E803C_.wvu.Rows" sId="2"/>
    <undo index="2" exp="area" ref3D="1" dr="$A$99:$XFD$104"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fmt sheetId="2" xfDxf="1" sqref="C99" start="0" length="0">
    <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dxf>
  </rfmt>
  <rrc rId="3866" sId="2" ref="A100:XFD100"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4" exp="area" ref3D="1" dr="$A$109:$XFD$109" dn="Z_10B69522_62AE_4313_859A_9E4F497E803C_.wvu.Rows" sId="2"/>
    <undo index="2" exp="area" ref3D="1" dr="$A$100:$XFD$105"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cc rId="3867" sId="2">
    <nc r="C100" t="inlineStr">
      <is>
        <t>1 16 23041 04 0000 140</t>
      </is>
    </nc>
  </rcc>
  <rcc rId="3868" sId="2" xfDxf="1" dxf="1">
    <nc r="D99" t="inlineStr">
      <is>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rc rId="3869" sId="2" ref="A100:XFD100"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4" exp="area" ref3D="1" dr="$A$110:$XFD$110" dn="Z_10B69522_62AE_4313_859A_9E4F497E803C_.wvu.Rows" sId="2"/>
    <undo index="2" exp="area" ref3D="1" dr="$A$101:$XFD$106"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00:XFD100" start="0" length="0">
      <dxf>
        <font>
          <sz val="10"/>
          <name val="Times New Roman"/>
          <scheme val="none"/>
        </font>
      </dxf>
    </rfmt>
    <rcc rId="0" sId="2" dxf="1">
      <nc r="C100" t="inlineStr">
        <is>
          <t>1 16 23041 04 0000 140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fmt sheetId="2" sqref="D100" start="0" length="0">
      <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dxf>
    </rfmt>
    <rfmt sheetId="2" sqref="E100" start="0" length="0">
      <dxf>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dxf>
    </rfmt>
    <rfmt sheetId="2" sqref="F100" start="0" length="0">
      <dxf>
        <alignment vertical="top" readingOrder="0"/>
        <border outline="0">
          <left style="thin">
            <color indexed="64"/>
          </left>
          <right style="thin">
            <color indexed="64"/>
          </right>
          <top style="thin">
            <color indexed="64"/>
          </top>
          <bottom style="thin">
            <color indexed="64"/>
          </bottom>
        </border>
      </dxf>
    </rfmt>
    <rfmt sheetId="2" sqref="G100" start="0" length="0">
      <dxf>
        <numFmt numFmtId="165" formatCode="#,##0.0"/>
        <alignment horizontal="center" vertical="top" readingOrder="0"/>
        <border outline="0">
          <left style="thin">
            <color indexed="64"/>
          </left>
          <right style="thin">
            <color indexed="64"/>
          </right>
          <top style="thin">
            <color indexed="64"/>
          </top>
          <bottom style="thin">
            <color indexed="64"/>
          </bottom>
        </border>
      </dxf>
    </rfmt>
    <rfmt sheetId="2" sqref="H100" start="0" length="0">
      <dxf>
        <numFmt numFmtId="165" formatCode="#,##0.0"/>
        <alignment horizontal="center" vertical="top" readingOrder="0"/>
        <border outline="0">
          <left style="thin">
            <color indexed="64"/>
          </left>
          <right style="thin">
            <color indexed="64"/>
          </right>
          <top style="thin">
            <color indexed="64"/>
          </top>
          <bottom style="thin">
            <color indexed="64"/>
          </bottom>
        </border>
      </dxf>
    </rfmt>
    <rfmt sheetId="2" sqref="I100" start="0" length="0">
      <dxf>
        <numFmt numFmtId="165" formatCode="#,##0.0"/>
        <alignment horizontal="center" vertical="top" readingOrder="0"/>
        <border outline="0">
          <left style="thin">
            <color indexed="64"/>
          </left>
          <right style="thin">
            <color indexed="64"/>
          </right>
          <top style="thin">
            <color indexed="64"/>
          </top>
          <bottom style="thin">
            <color indexed="64"/>
          </bottom>
        </border>
      </dxf>
    </rfmt>
    <rfmt sheetId="2" sqref="J100" start="0" length="0">
      <dxf>
        <numFmt numFmtId="165" formatCode="#,##0.0"/>
        <alignment horizontal="center" vertical="top" readingOrder="0"/>
        <border outline="0">
          <left style="thin">
            <color indexed="64"/>
          </left>
          <right style="thin">
            <color indexed="64"/>
          </right>
          <top style="thin">
            <color indexed="64"/>
          </top>
          <bottom style="thin">
            <color indexed="64"/>
          </bottom>
        </border>
      </dxf>
    </rfmt>
    <rfmt sheetId="2" sqref="K100" start="0" length="0">
      <dxf>
        <numFmt numFmtId="165" formatCode="#,##0.0"/>
        <alignment horizontal="center" vertical="top" readingOrder="0"/>
        <border outline="0">
          <left style="thin">
            <color indexed="64"/>
          </left>
          <right style="thin">
            <color indexed="64"/>
          </right>
          <top style="thin">
            <color indexed="64"/>
          </top>
          <bottom style="thin">
            <color indexed="64"/>
          </bottom>
        </border>
      </dxf>
    </rfmt>
    <rfmt sheetId="2" sqref="L100" start="0" length="0">
      <dxf>
        <numFmt numFmtId="165" formatCode="#,##0.0"/>
        <alignment horizontal="center" vertical="top" readingOrder="0"/>
        <border outline="0">
          <left style="thin">
            <color indexed="64"/>
          </left>
          <right style="thin">
            <color indexed="64"/>
          </right>
          <top style="thin">
            <color indexed="64"/>
          </top>
          <bottom style="thin">
            <color indexed="64"/>
          </bottom>
        </border>
      </dxf>
    </rfmt>
    <rfmt sheetId="2" sqref="M100" start="0" length="0">
      <dxf>
        <alignment vertical="top" readingOrder="0"/>
      </dxf>
    </rfmt>
    <rfmt sheetId="2" sqref="N100" start="0" length="0">
      <dxf>
        <alignment vertical="top" readingOrder="0"/>
      </dxf>
    </rfmt>
  </rrc>
  <rcc rId="3870" sId="2">
    <nc r="E99" t="inlineStr">
      <is>
        <t>Админситрация муниципального городского округа "Инта"</t>
      </is>
    </nc>
  </rcc>
  <rcc rId="3871" sId="2" numFmtId="4">
    <nc r="G99">
      <v>0</v>
    </nc>
  </rcc>
  <rcc rId="3872" sId="2" numFmtId="4">
    <nc r="H99">
      <v>0</v>
    </nc>
  </rcc>
  <rcc rId="3873" sId="2" numFmtId="4">
    <nc r="I99">
      <v>0</v>
    </nc>
  </rcc>
  <rcc rId="3874" sId="2" numFmtId="4">
    <nc r="J99">
      <v>11.5</v>
    </nc>
  </rcc>
  <rcc rId="3875" sId="2" numFmtId="4">
    <nc r="K99">
      <v>11.5</v>
    </nc>
  </rcc>
  <rcc rId="3876" sId="2" numFmtId="4">
    <nc r="L99">
      <v>11.5</v>
    </nc>
  </rcc>
  <rrc rId="3877" sId="2" ref="A99:XFD99"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4" exp="area" ref3D="1" dr="$A$109:$XFD$109" dn="Z_10B69522_62AE_4313_859A_9E4F497E803C_.wvu.Rows" sId="2"/>
    <undo index="2" exp="area" ref3D="1" dr="$A$100:$XFD$105"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fmt sheetId="2" xfDxf="1" sqref="C99" start="0" length="0">
    <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dxf>
  </rfmt>
  <rcc rId="3878" sId="2" xfDxf="1" dxf="1">
    <nc r="C100" t="inlineStr">
      <is>
        <t>1 16 23000 00 0000 140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fmt sheetId="2" xfDxf="1" sqref="D99" start="0" length="0">
    <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dxf>
  </rfmt>
  <rcc rId="3879" sId="2" odxf="1" dxf="1">
    <nc r="C99" t="inlineStr">
      <is>
        <t xml:space="preserve">000 1 16 23000 00 0000 140
</t>
      </is>
    </nc>
    <ndxf>
      <font>
        <i/>
        <sz val="10"/>
        <color auto="1"/>
        <name val="Times New Roman"/>
        <scheme val="none"/>
      </font>
      <alignment horizontal="left" readingOrder="0"/>
    </ndxf>
  </rcc>
  <rcc rId="3880" sId="2" odxf="1" dxf="1">
    <nc r="D99" t="inlineStr">
      <is>
        <t>Доходы от возмещения ущерба при возникновении страховых случаев</t>
      </is>
    </nc>
    <ndxf>
      <font>
        <i/>
        <sz val="10"/>
        <color auto="1"/>
        <name val="Times New Roman"/>
        <scheme val="none"/>
      </font>
    </ndxf>
  </rcc>
  <rfmt sheetId="2" sqref="E99" start="0" length="0">
    <dxf>
      <font>
        <i/>
        <sz val="10"/>
        <color auto="1"/>
        <name val="Times New Roman"/>
        <scheme val="none"/>
      </font>
      <numFmt numFmtId="30" formatCode="@"/>
      <fill>
        <patternFill patternType="none">
          <bgColor indexed="65"/>
        </patternFill>
      </fill>
      <alignment horizontal="left" readingOrder="0"/>
    </dxf>
  </rfmt>
  <rfmt sheetId="2" sqref="F99" start="0" length="0">
    <dxf>
      <font>
        <i/>
        <sz val="10"/>
        <color auto="1"/>
        <name val="Times New Roman"/>
        <scheme val="none"/>
      </font>
      <numFmt numFmtId="30" formatCode="@"/>
      <alignment horizontal="left" wrapText="1" readingOrder="0"/>
    </dxf>
  </rfmt>
  <rfmt sheetId="2" sqref="G99" start="0" length="0">
    <dxf>
      <font>
        <i/>
        <sz val="10"/>
        <color auto="1"/>
        <name val="Times New Roman"/>
        <scheme val="none"/>
      </font>
      <numFmt numFmtId="30" formatCode="@"/>
      <alignment horizontal="left" wrapText="1" readingOrder="0"/>
    </dxf>
  </rfmt>
  <rfmt sheetId="2" sqref="H99" start="0" length="0">
    <dxf>
      <font>
        <i/>
        <sz val="10"/>
        <color auto="1"/>
        <name val="Times New Roman"/>
        <scheme val="none"/>
      </font>
      <numFmt numFmtId="30" formatCode="@"/>
      <alignment horizontal="left" wrapText="1" readingOrder="0"/>
    </dxf>
  </rfmt>
  <rfmt sheetId="2" sqref="I99" start="0" length="0">
    <dxf>
      <font>
        <i/>
        <sz val="10"/>
        <color auto="1"/>
        <name val="Times New Roman"/>
        <scheme val="none"/>
      </font>
      <numFmt numFmtId="30" formatCode="@"/>
      <alignment horizontal="left" wrapText="1" readingOrder="0"/>
    </dxf>
  </rfmt>
  <rfmt sheetId="2" sqref="J99" start="0" length="0">
    <dxf>
      <font>
        <i/>
        <sz val="10"/>
        <color auto="1"/>
        <name val="Times New Roman"/>
        <scheme val="none"/>
      </font>
      <numFmt numFmtId="30" formatCode="@"/>
      <alignment horizontal="left" wrapText="1" readingOrder="0"/>
    </dxf>
  </rfmt>
  <rfmt sheetId="2" sqref="K99" start="0" length="0">
    <dxf>
      <font>
        <i/>
        <sz val="10"/>
        <color auto="1"/>
        <name val="Times New Roman"/>
        <scheme val="none"/>
      </font>
      <numFmt numFmtId="30" formatCode="@"/>
      <alignment horizontal="left" wrapText="1" readingOrder="0"/>
    </dxf>
  </rfmt>
  <rfmt sheetId="2" sqref="L99" start="0" length="0">
    <dxf>
      <font>
        <i/>
        <sz val="10"/>
        <color auto="1"/>
        <name val="Times New Roman"/>
        <scheme val="none"/>
      </font>
      <numFmt numFmtId="30" formatCode="@"/>
      <alignment horizontal="left" wrapText="1" readingOrder="0"/>
    </dxf>
  </rfmt>
  <rfmt sheetId="2" sqref="G99" start="0" length="0">
    <dxf>
      <font>
        <sz val="10"/>
        <color auto="1"/>
        <name val="Times New Roman"/>
        <scheme val="none"/>
      </font>
      <numFmt numFmtId="165" formatCode="#,##0.0"/>
      <alignment horizontal="center" wrapText="0" readingOrder="0"/>
    </dxf>
  </rfmt>
  <rfmt sheetId="2" sqref="H99" start="0" length="0">
    <dxf>
      <font>
        <sz val="10"/>
        <color auto="1"/>
        <name val="Times New Roman"/>
        <scheme val="none"/>
      </font>
      <numFmt numFmtId="165" formatCode="#,##0.0"/>
      <alignment horizontal="center" wrapText="0" readingOrder="0"/>
    </dxf>
  </rfmt>
  <rfmt sheetId="2" sqref="I99" start="0" length="0">
    <dxf>
      <font>
        <sz val="10"/>
        <color auto="1"/>
        <name val="Times New Roman"/>
        <scheme val="none"/>
      </font>
      <numFmt numFmtId="165" formatCode="#,##0.0"/>
      <alignment horizontal="center" wrapText="0" readingOrder="0"/>
    </dxf>
  </rfmt>
  <rfmt sheetId="2" sqref="J99" start="0" length="0">
    <dxf>
      <font>
        <sz val="10"/>
        <color auto="1"/>
        <name val="Times New Roman"/>
        <scheme val="none"/>
      </font>
      <numFmt numFmtId="165" formatCode="#,##0.0"/>
      <alignment horizontal="center" wrapText="0" readingOrder="0"/>
    </dxf>
  </rfmt>
  <rfmt sheetId="2" sqref="K99" start="0" length="0">
    <dxf>
      <font>
        <sz val="10"/>
        <color auto="1"/>
        <name val="Times New Roman"/>
        <scheme val="none"/>
      </font>
      <numFmt numFmtId="165" formatCode="#,##0.0"/>
      <alignment horizontal="center" wrapText="0" readingOrder="0"/>
    </dxf>
  </rfmt>
  <rfmt sheetId="2" sqref="L99" start="0" length="0">
    <dxf>
      <font>
        <sz val="10"/>
        <color auto="1"/>
        <name val="Times New Roman"/>
        <scheme val="none"/>
      </font>
      <numFmt numFmtId="165" formatCode="#,##0.0"/>
      <alignment horizontal="center" wrapText="0" readingOrder="0"/>
    </dxf>
  </rfmt>
  <rcc rId="3881" sId="2">
    <nc r="H99">
      <f>H100</f>
    </nc>
  </rcc>
  <rcc rId="3882" sId="2">
    <nc r="I99">
      <f>I100</f>
    </nc>
  </rcc>
  <rcc rId="3883" sId="2">
    <nc r="J99">
      <f>J100</f>
    </nc>
  </rcc>
  <rcc rId="3884" sId="2">
    <nc r="K99">
      <f>K100</f>
    </nc>
  </rcc>
  <rcc rId="3885" sId="2">
    <nc r="L99">
      <f>L100</f>
    </nc>
  </rcc>
  <rcc rId="3886" sId="2">
    <nc r="G99">
      <f>G100</f>
    </nc>
  </rcc>
  <rrc rId="3887" sId="2" ref="A117:XFD117"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fmt sheetId="2" sqref="E118" start="0" length="0">
    <dxf>
      <border>
        <left style="thin">
          <color indexed="64"/>
        </left>
        <right style="thin">
          <color indexed="64"/>
        </right>
        <top style="thin">
          <color indexed="64"/>
        </top>
        <bottom style="thin">
          <color indexed="64"/>
        </bottom>
      </border>
    </dxf>
  </rfmt>
  <rrc rId="3888" sId="2" ref="A117:XFD117"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fmt sheetId="2" sqref="E118" start="0" length="0">
    <dxf>
      <border>
        <left style="thin">
          <color indexed="64"/>
        </left>
        <right style="thin">
          <color indexed="64"/>
        </right>
        <top style="thin">
          <color indexed="64"/>
        </top>
        <bottom style="thin">
          <color indexed="64"/>
        </bottom>
      </border>
    </dxf>
  </rfmt>
  <rfmt sheetId="2" sqref="E119" start="0" length="2147483647">
    <dxf>
      <font>
        <i/>
      </font>
    </dxf>
  </rfmt>
  <rfmt sheetId="2" sqref="E119" start="0" length="2147483647">
    <dxf>
      <font>
        <i val="0"/>
      </font>
    </dxf>
  </rfmt>
  <rfmt sheetId="2" xfDxf="1" sqref="C117" start="0" length="0">
    <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dxf>
  </rfmt>
  <rfmt sheetId="2" xfDxf="1" sqref="D117" start="0" length="0">
    <dxf>
      <font>
        <sz val="10"/>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dxf>
  </rfmt>
  <rfmt sheetId="2" xfDxf="1" sqref="C118" start="0" length="0">
    <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dxf>
  </rfmt>
  <rcc rId="3889" sId="2" xfDxf="1" dxf="1">
    <nc r="D118" t="inlineStr">
      <is>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is>
    </nc>
    <ndxf>
      <font>
        <sz val="10"/>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3890" sId="2" odxf="1" dxf="1">
    <nc r="D117" t="inlineStr">
      <is>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is>
    </nc>
    <ndxf>
      <font>
        <i/>
        <sz val="10"/>
        <color auto="1"/>
        <name val="Times New Roman"/>
        <scheme val="none"/>
      </font>
    </ndxf>
  </rcc>
  <rcc rId="3891" sId="2" odxf="1" dxf="1">
    <nc r="C117" t="inlineStr">
      <is>
        <t>000 1 16 37000 00 0000 140</t>
      </is>
    </nc>
    <ndxf>
      <font>
        <i/>
        <sz val="10"/>
        <color auto="1"/>
        <name val="Times New Roman"/>
        <scheme val="none"/>
      </font>
    </ndxf>
  </rcc>
  <rfmt sheetId="2" sqref="G117" start="0" length="0">
    <dxf>
      <font>
        <i/>
        <sz val="10"/>
        <name val="Times New Roman"/>
        <scheme val="none"/>
      </font>
    </dxf>
  </rfmt>
  <rfmt sheetId="2" sqref="H117" start="0" length="0">
    <dxf>
      <font>
        <i/>
        <sz val="10"/>
        <name val="Times New Roman"/>
        <scheme val="none"/>
      </font>
    </dxf>
  </rfmt>
  <rfmt sheetId="2" sqref="I117" start="0" length="0">
    <dxf>
      <font>
        <i/>
        <sz val="10"/>
        <name val="Times New Roman"/>
        <scheme val="none"/>
      </font>
    </dxf>
  </rfmt>
  <rfmt sheetId="2" sqref="J117" start="0" length="0">
    <dxf>
      <font>
        <i/>
        <sz val="10"/>
        <name val="Times New Roman"/>
        <scheme val="none"/>
      </font>
    </dxf>
  </rfmt>
  <rfmt sheetId="2" sqref="K117" start="0" length="0">
    <dxf>
      <font>
        <i/>
        <sz val="10"/>
        <name val="Times New Roman"/>
        <scheme val="none"/>
      </font>
    </dxf>
  </rfmt>
  <rfmt sheetId="2" sqref="L117" start="0" length="0">
    <dxf>
      <font>
        <i/>
        <sz val="10"/>
        <name val="Times New Roman"/>
        <scheme val="none"/>
      </font>
    </dxf>
  </rfmt>
  <rcc rId="3892" sId="2">
    <nc r="E118" t="inlineStr">
      <is>
        <t>Админситрация муниципального городского округа "Инта"</t>
      </is>
    </nc>
  </rcc>
  <rcc rId="3893" sId="2">
    <nc r="C118" t="inlineStr">
      <is>
        <t>923 1 16 37030 04 0000 140</t>
      </is>
    </nc>
  </rcc>
  <rcc rId="3894" sId="2">
    <nc r="G117">
      <f>G118</f>
    </nc>
  </rcc>
  <rcc rId="3895" sId="2">
    <nc r="H117">
      <f>H118</f>
    </nc>
  </rcc>
  <rcc rId="3896" sId="2">
    <nc r="I117">
      <f>I118</f>
    </nc>
  </rcc>
  <rcc rId="3897" sId="2">
    <nc r="J117">
      <f>J118</f>
    </nc>
  </rcc>
  <rcc rId="3898" sId="2">
    <nc r="K117">
      <f>K118</f>
    </nc>
  </rcc>
  <rcc rId="3899" sId="2">
    <nc r="L117">
      <f>L118</f>
    </nc>
  </rcc>
  <rcc rId="3900" sId="2" numFmtId="4">
    <nc r="G118">
      <v>0</v>
    </nc>
  </rcc>
  <rcc rId="3901" sId="2" numFmtId="4">
    <nc r="H118">
      <v>0</v>
    </nc>
  </rcc>
  <rcc rId="3902" sId="2" numFmtId="4">
    <nc r="I118">
      <v>0</v>
    </nc>
  </rcc>
  <rcc rId="3903" sId="2" numFmtId="4">
    <nc r="J118">
      <v>0.5</v>
    </nc>
  </rcc>
  <rcc rId="3904" sId="2" numFmtId="4">
    <nc r="K118">
      <v>0.5</v>
    </nc>
  </rcc>
  <rcc rId="3905" sId="2" numFmtId="4">
    <nc r="L118">
      <v>0.5</v>
    </nc>
  </rcc>
  <rcc rId="3906" sId="2">
    <oc r="G87">
      <f>G88+G92+G94+G101+G107+G110+G113+G115+G117+G119+G123+G125</f>
    </oc>
    <nc r="G87">
      <f>G88+G92+G94+G101+G107+G110+G113+G115+G119+G121+G125+G127+G99+G117</f>
    </nc>
  </rcc>
  <rcc rId="3907" sId="2">
    <oc r="H87">
      <f>H88+H92+H94+H101+H107+H110+H113+H115+H117+H119+H123+H125</f>
    </oc>
    <nc r="H87">
      <f>H88+H92+H94+H101+H107+H110+H113+H115+H119+H121+H125+H127+H99+H117</f>
    </nc>
  </rcc>
  <rcc rId="3908" sId="2">
    <oc r="I87">
      <f>I88+I92+I94+I101+I107+I110+I113+I115+I117+I119+I123+I125</f>
    </oc>
    <nc r="I87">
      <f>I88+I92+I94+I101+I107+I110+I113+I115+I119+I121+I125+I127+I99+I117</f>
    </nc>
  </rcc>
  <rcc rId="3909" sId="2">
    <oc r="J87">
      <f>J88+J92+J94+J101+J107+J110+J113+J115+J117+J119+J123+J125</f>
    </oc>
    <nc r="J87">
      <f>J88+J92+J94+J101+J107+J110+J113+J115+J119+J121+J125+J127+J99+J117</f>
    </nc>
  </rcc>
  <rcc rId="3910" sId="2">
    <oc r="K87">
      <f>K88+K92+K94+K101+K107+K110+K113+K115+K117+K119+K123+K125</f>
    </oc>
    <nc r="K87">
      <f>K88+K92+K94+K101+K107+K110+K113+K115+K119+K121+K125+K127+K99+K117</f>
    </nc>
  </rcc>
  <rcc rId="3911" sId="2">
    <oc r="L87">
      <f>L88+L92+L94+L101+L107+L110+L113+L115+L117+L119+L123+L125</f>
    </oc>
    <nc r="L87">
      <f>L88+L92+L94+L101+L107+L110+L113+L115+L119+L121+L125+L127+L99+L117</f>
    </nc>
  </rcc>
  <rcc rId="3912" sId="2" numFmtId="4">
    <oc r="I128">
      <v>0</v>
    </oc>
    <nc r="I128">
      <f>715</f>
    </nc>
  </rcc>
  <rcc rId="3913" sId="2" numFmtId="4">
    <oc r="J128">
      <v>0</v>
    </oc>
    <nc r="J128">
      <f>29</f>
    </nc>
  </rcc>
  <rcc rId="3914" sId="2" numFmtId="4">
    <oc r="K128">
      <v>0</v>
    </oc>
    <nc r="K128">
      <f>29</f>
    </nc>
  </rcc>
  <rcc rId="3915" sId="2" numFmtId="4">
    <oc r="L128">
      <v>0</v>
    </oc>
    <nc r="L128">
      <f>29</f>
    </nc>
  </rcc>
  <rcc rId="3916" sId="2" numFmtId="4">
    <oc r="I133">
      <v>0</v>
    </oc>
    <nc r="I133">
      <f>675.1+824.9</f>
    </nc>
  </rcc>
  <rcc rId="3917" sId="2" numFmtId="4">
    <oc r="J133">
      <v>0</v>
    </oc>
    <nc r="J133">
      <f>800+700</f>
    </nc>
  </rcc>
  <rcc rId="3918" sId="2" numFmtId="4">
    <oc r="K133">
      <v>0</v>
    </oc>
    <nc r="K133">
      <f>700+700</f>
    </nc>
  </rcc>
  <rcc rId="3919" sId="2" numFmtId="4">
    <oc r="L133">
      <v>0</v>
    </oc>
    <nc r="L133">
      <f>600+700</f>
    </nc>
  </rcc>
</revisions>
</file>

<file path=xl/revisions/revisionLog10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20" sId="2">
    <oc r="I128">
      <f>715</f>
    </oc>
    <nc r="I128">
      <f>715+55</f>
    </nc>
  </rcc>
  <rcc rId="3921" sId="2">
    <oc r="J128">
      <f>29</f>
    </oc>
    <nc r="J128">
      <f>29+55</f>
    </nc>
  </rcc>
  <rcc rId="3922" sId="2">
    <oc r="K128">
      <f>29</f>
    </oc>
    <nc r="K128">
      <f>29+55</f>
    </nc>
  </rcc>
  <rcc rId="3923" sId="2">
    <oc r="L128">
      <f>29</f>
    </oc>
    <nc r="L128">
      <f>29+70</f>
    </nc>
  </rcc>
  <rrc rId="3924" sId="2" ref="A104:XFD104"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4" exp="area" ref3D="1" dr="$A$110:$XFD$110" dn="Z_10B69522_62AE_4313_859A_9E4F497E803C_.wvu.Rows" sId="2"/>
    <undo index="2" exp="area" ref3D="1" dr="$A$101:$XFD$106"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rc rId="3925" sId="2" ref="A106:XFD106"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4" exp="area" ref3D="1" dr="$A$111:$XFD$111" dn="Z_10B69522_62AE_4313_859A_9E4F497E803C_.wvu.Rows" sId="2"/>
    <undo index="2" exp="area" ref3D="1" dr="$A$101:$XFD$107"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cc rId="3926" sId="2">
    <nc r="D104" t="inlineStr">
      <is>
        <t>Денежные взыскания (штрафы) за нарушение законодательства Российской Федерации об охране и использовании животного мира</t>
      </is>
    </nc>
  </rcc>
  <rcc rId="3927" sId="2">
    <nc r="C104" t="inlineStr">
      <is>
        <t>852 1 16 25030 01 0000 140</t>
      </is>
    </nc>
  </rcc>
  <rcc rId="3928" sId="2">
    <nc r="D106" t="inlineStr">
      <is>
        <t>Денежные взыскания (штрафы) за нарушение законодательства в области охраны окружающей среды</t>
      </is>
    </nc>
  </rcc>
  <rcc rId="3929" sId="2">
    <nc r="C106" t="inlineStr">
      <is>
        <t>852 1 16 25050 01 0000 140</t>
      </is>
    </nc>
  </rcc>
  <rcc rId="3930" sId="2">
    <nc r="E104" t="inlineStr">
      <is>
        <t>Министерство природных ресурсов  и охраны окружающей среды РК</t>
      </is>
    </nc>
  </rcc>
  <rcc rId="3931" sId="2">
    <nc r="E106" t="inlineStr">
      <is>
        <t>Министерство природных ресурсов  и охраны окружающей среды РК</t>
      </is>
    </nc>
  </rcc>
  <rcc rId="3932" sId="2" numFmtId="4">
    <nc r="G104">
      <v>0</v>
    </nc>
  </rcc>
  <rcc rId="3933" sId="2" numFmtId="4">
    <nc r="H104">
      <v>0</v>
    </nc>
  </rcc>
  <rcc rId="3934" sId="2" numFmtId="4">
    <nc r="I104">
      <v>0</v>
    </nc>
  </rcc>
  <rcc rId="3935" sId="2" numFmtId="4">
    <nc r="J104">
      <v>10</v>
    </nc>
  </rcc>
  <rcc rId="3936" sId="2" numFmtId="4">
    <nc r="K104">
      <v>10</v>
    </nc>
  </rcc>
  <rcc rId="3937" sId="2" numFmtId="4">
    <nc r="L104">
      <v>10</v>
    </nc>
  </rcc>
  <rcc rId="3938" sId="2" numFmtId="4">
    <nc r="G106">
      <v>0</v>
    </nc>
  </rcc>
  <rcc rId="3939" sId="2" numFmtId="4">
    <nc r="H106">
      <v>0</v>
    </nc>
  </rcc>
  <rcc rId="3940" sId="2" numFmtId="4">
    <nc r="I106">
      <v>0</v>
    </nc>
  </rcc>
  <rcc rId="3941" sId="2" numFmtId="4">
    <nc r="J106">
      <v>50</v>
    </nc>
  </rcc>
  <rcc rId="3942" sId="2" numFmtId="4">
    <nc r="K106">
      <v>50</v>
    </nc>
  </rcc>
  <rcc rId="3943" sId="2" numFmtId="4">
    <nc r="L106">
      <v>50</v>
    </nc>
  </rcc>
  <rcc rId="3944" sId="2">
    <oc r="G101">
      <f>G108+G107+G105+G103+G102</f>
    </oc>
    <nc r="G101">
      <f>G108+G107+G105+G103+G102+G104+G106</f>
    </nc>
  </rcc>
  <rcc rId="3945" sId="2">
    <oc r="H101">
      <f>H108+H107+H105+H103+H102</f>
    </oc>
    <nc r="H101">
      <f>H108+H107+H105+H103+H102+H104+H106</f>
    </nc>
  </rcc>
  <rcc rId="3946" sId="2">
    <oc r="I101">
      <f>I108+I107+I105+I103+I102</f>
    </oc>
    <nc r="I101">
      <f>I108+I107+I105+I103+I102+I104+I106</f>
    </nc>
  </rcc>
  <rcc rId="3947" sId="2">
    <oc r="J101">
      <f>J108+J107+J105+J103+J102</f>
    </oc>
    <nc r="J101">
      <f>J108+J107+J105+J103+J102+J104+J106</f>
    </nc>
  </rcc>
  <rcc rId="3948" sId="2">
    <oc r="K101">
      <f>K108+K107+K105+K103+K102</f>
    </oc>
    <nc r="K101">
      <f>K108+K107+K105+K103+K102+K104+K106</f>
    </nc>
  </rcc>
  <rcc rId="3949" sId="2">
    <oc r="L101">
      <f>L108+L107+L105+L103+L102</f>
    </oc>
    <nc r="L101">
      <f>L108+L107+L105+L103+L102+L104+L106</f>
    </nc>
  </rcc>
</revisions>
</file>

<file path=xl/revisions/revisionLog10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50" sId="2">
    <oc r="C100" t="inlineStr">
      <is>
        <t>1 16 23000 00 0000 140</t>
      </is>
    </oc>
    <nc r="C100" t="inlineStr">
      <is>
        <t>000 1 16 23000 00 0000 140</t>
      </is>
    </nc>
  </rcc>
  <rcc rId="3951" sId="2">
    <oc r="I130">
      <f>715+55</f>
    </oc>
    <nc r="I130">
      <f>715+55+80+140+6+1550+2154</f>
    </nc>
  </rcc>
  <rcc rId="3952" sId="2">
    <oc r="J130">
      <f>29+55</f>
    </oc>
    <nc r="J130">
      <f>29+55+80+140+7.8+1596.5+3441.7</f>
    </nc>
  </rcc>
  <rcc rId="3953" sId="2">
    <oc r="K130">
      <f>29+55</f>
    </oc>
    <nc r="K130">
      <f>29+55+80+140+7.4+1644.4+3394.2</f>
    </nc>
  </rcc>
  <rcc rId="3954" sId="2">
    <oc r="L130">
      <f>29+70</f>
    </oc>
    <nc r="L130">
      <f>29+70+80+140+7.5+1693.7+3379.8</f>
    </nc>
  </rcc>
</revisions>
</file>

<file path=xl/revisions/revisionLog10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55" sId="2" numFmtId="4">
    <oc r="I17">
      <v>0</v>
    </oc>
    <nc r="I17">
      <v>14</v>
    </nc>
  </rcc>
  <rcc rId="3956" sId="2" numFmtId="4">
    <oc r="I19">
      <v>0</v>
    </oc>
    <nc r="I19">
      <v>-259</v>
    </nc>
  </rcc>
  <rcc rId="3957" sId="2" numFmtId="4">
    <oc r="I16">
      <v>0</v>
    </oc>
    <nc r="I16">
      <v>1525</v>
    </nc>
  </rcc>
  <rcc rId="3958" sId="2" numFmtId="4">
    <oc r="I18">
      <v>0</v>
    </oc>
    <nc r="I18">
      <v>3120</v>
    </nc>
  </rcc>
  <rcc rId="3959" sId="2" numFmtId="4">
    <oc r="J16">
      <v>0</v>
    </oc>
    <nc r="J16">
      <v>1427</v>
    </nc>
  </rcc>
  <rcc rId="3960" sId="2" numFmtId="4">
    <oc r="J17">
      <v>0</v>
    </oc>
    <nc r="J17">
      <v>13</v>
    </nc>
  </rcc>
  <rcc rId="3961" sId="2" numFmtId="4">
    <oc r="J18">
      <v>0</v>
    </oc>
    <nc r="J18">
      <v>2960</v>
    </nc>
  </rcc>
  <rcc rId="3962" sId="2" numFmtId="4">
    <oc r="J19">
      <v>0</v>
    </oc>
    <nc r="J19">
      <v>-300</v>
    </nc>
  </rcc>
  <rcc rId="3963" sId="2" numFmtId="4">
    <oc r="K16">
      <v>0</v>
    </oc>
    <nc r="K16">
      <v>1590</v>
    </nc>
  </rcc>
  <rcc rId="3964" sId="2" numFmtId="4">
    <oc r="K17">
      <v>0</v>
    </oc>
    <nc r="K17">
      <v>13.7</v>
    </nc>
  </rcc>
  <rcc rId="3965" sId="2" numFmtId="4">
    <oc r="K18">
      <v>0</v>
    </oc>
    <nc r="K18">
      <v>3320</v>
    </nc>
  </rcc>
  <rcc rId="3966" sId="2" numFmtId="4">
    <oc r="K19">
      <v>0</v>
    </oc>
    <nc r="K19">
      <v>-323.7</v>
    </nc>
  </rcc>
  <rcc rId="3967" sId="2" numFmtId="4">
    <oc r="L16">
      <v>0</v>
    </oc>
    <nc r="L16">
      <v>1590</v>
    </nc>
  </rcc>
  <rcc rId="3968" sId="2" numFmtId="4">
    <oc r="L17">
      <v>0</v>
    </oc>
    <nc r="L17">
      <v>13.7</v>
    </nc>
  </rcc>
  <rcc rId="3969" sId="2" numFmtId="4">
    <oc r="L18">
      <v>0</v>
    </oc>
    <nc r="L18">
      <v>3320</v>
    </nc>
  </rcc>
  <rcc rId="3970" sId="2" numFmtId="4">
    <oc r="L19">
      <v>0</v>
    </oc>
    <nc r="L19">
      <v>-323.7</v>
    </nc>
  </rcc>
  <rcc rId="3971" sId="2" numFmtId="4">
    <oc r="I23">
      <v>0</v>
    </oc>
    <nc r="I23">
      <v>15731</v>
    </nc>
  </rcc>
  <rcc rId="3972" sId="2" numFmtId="4">
    <oc r="I25">
      <v>0</v>
    </oc>
    <nc r="I25">
      <v>6313</v>
    </nc>
  </rcc>
  <rcc rId="3973" sId="2" numFmtId="4">
    <oc r="J23">
      <v>0</v>
    </oc>
    <nc r="J23">
      <v>15750</v>
    </nc>
  </rcc>
  <rcc rId="3974" sId="2" numFmtId="4">
    <oc r="K23">
      <v>0</v>
    </oc>
    <nc r="K23">
      <v>15750</v>
    </nc>
  </rcc>
  <rcc rId="3975" sId="2" numFmtId="4">
    <oc r="L23">
      <v>0</v>
    </oc>
    <nc r="L23">
      <v>15750</v>
    </nc>
  </rcc>
  <rcc rId="3976" sId="2" numFmtId="4">
    <oc r="J25">
      <v>0</v>
    </oc>
    <nc r="J25">
      <v>7450</v>
    </nc>
  </rcc>
  <rcc rId="3977" sId="2" numFmtId="4">
    <oc r="K25">
      <v>0</v>
    </oc>
    <nc r="K25">
      <v>7450</v>
    </nc>
  </rcc>
  <rcc rId="3978" sId="2" numFmtId="4">
    <oc r="L25">
      <v>0</v>
    </oc>
    <nc r="L25">
      <v>7450</v>
    </nc>
  </rcc>
  <rcc rId="3979" sId="2" numFmtId="4">
    <oc r="I27">
      <v>0</v>
    </oc>
    <nc r="I27">
      <v>26532</v>
    </nc>
  </rcc>
  <rcc rId="3980" sId="2" numFmtId="4">
    <oc r="J27">
      <v>0</v>
    </oc>
    <nc r="J27">
      <v>26600</v>
    </nc>
  </rcc>
  <rcc rId="3981" sId="2" numFmtId="4">
    <oc r="K27">
      <v>0</v>
    </oc>
    <nc r="K27">
      <v>26600</v>
    </nc>
  </rcc>
  <rcc rId="3982" sId="2" numFmtId="4">
    <oc r="L27">
      <v>0</v>
    </oc>
    <nc r="L27">
      <v>26600</v>
    </nc>
  </rcc>
  <rcc rId="3983" sId="2" numFmtId="4">
    <oc r="I30">
      <v>0</v>
    </oc>
    <nc r="I30">
      <v>69</v>
    </nc>
  </rcc>
  <rcc rId="3984" sId="2" numFmtId="4">
    <oc r="J30">
      <v>0</v>
    </oc>
    <nc r="J30">
      <v>100</v>
    </nc>
  </rcc>
  <rcc rId="3985" sId="2" numFmtId="4">
    <oc r="K30">
      <v>0</v>
    </oc>
    <nc r="K30">
      <v>100</v>
    </nc>
  </rcc>
  <rcc rId="3986" sId="2" numFmtId="4">
    <oc r="L30">
      <v>0</v>
    </oc>
    <nc r="L30">
      <v>100</v>
    </nc>
  </rcc>
  <rfmt sheetId="2" sqref="G32" start="0" length="0">
    <dxf>
      <font>
        <b val="0"/>
        <sz val="10"/>
        <name val="Times New Roman"/>
        <scheme val="none"/>
      </font>
    </dxf>
  </rfmt>
  <rfmt sheetId="2" sqref="H32" start="0" length="0">
    <dxf>
      <font>
        <b val="0"/>
        <sz val="10"/>
        <name val="Times New Roman"/>
        <scheme val="none"/>
      </font>
    </dxf>
  </rfmt>
  <rfmt sheetId="2" sqref="I32" start="0" length="0">
    <dxf>
      <font>
        <b val="0"/>
        <sz val="10"/>
        <name val="Times New Roman"/>
        <scheme val="none"/>
      </font>
    </dxf>
  </rfmt>
  <rfmt sheetId="2" sqref="J32" start="0" length="0">
    <dxf>
      <font>
        <b val="0"/>
        <sz val="10"/>
        <name val="Times New Roman"/>
        <scheme val="none"/>
      </font>
    </dxf>
  </rfmt>
  <rfmt sheetId="2" sqref="K32" start="0" length="0">
    <dxf>
      <font>
        <b val="0"/>
        <sz val="10"/>
        <name val="Times New Roman"/>
        <scheme val="none"/>
      </font>
    </dxf>
  </rfmt>
  <rfmt sheetId="2" sqref="L32" start="0" length="0">
    <dxf>
      <font>
        <b val="0"/>
        <sz val="10"/>
        <name val="Times New Roman"/>
        <scheme val="none"/>
      </font>
    </dxf>
  </rfmt>
  <rcc rId="3987" sId="2" numFmtId="4">
    <oc r="I32">
      <v>0</v>
    </oc>
    <nc r="I32">
      <v>1365</v>
    </nc>
  </rcc>
  <rcc rId="3988" sId="2" numFmtId="4">
    <oc r="J32">
      <v>0</v>
    </oc>
    <nc r="J32">
      <v>1400</v>
    </nc>
  </rcc>
  <rcc rId="3989" sId="2" numFmtId="4">
    <oc r="K32">
      <v>0</v>
    </oc>
    <nc r="K32">
      <v>1400</v>
    </nc>
  </rcc>
  <rcc rId="3990" sId="2" numFmtId="4">
    <oc r="L32">
      <v>0</v>
    </oc>
    <nc r="L32">
      <v>1400</v>
    </nc>
  </rcc>
  <rcc rId="3991" sId="2" numFmtId="4">
    <nc r="I35">
      <v>3500</v>
    </nc>
  </rcc>
  <rcc rId="3992" sId="2" numFmtId="4">
    <nc r="J35">
      <v>3500</v>
    </nc>
  </rcc>
  <rcc rId="3993" sId="2" numFmtId="4">
    <nc r="K35">
      <v>3800</v>
    </nc>
  </rcc>
  <rcc rId="3994" sId="2" numFmtId="4">
    <nc r="L35">
      <v>4000</v>
    </nc>
  </rcc>
  <rcc rId="3995" sId="2" numFmtId="4">
    <nc r="I38">
      <v>2508</v>
    </nc>
  </rcc>
  <rcc rId="3996" sId="2" numFmtId="4">
    <oc r="J38">
      <v>0</v>
    </oc>
    <nc r="J38">
      <v>2600</v>
    </nc>
  </rcc>
  <rcc rId="3997" sId="2" numFmtId="4">
    <oc r="K38">
      <v>0</v>
    </oc>
    <nc r="K38">
      <v>2600</v>
    </nc>
  </rcc>
  <rcc rId="3998" sId="2" numFmtId="4">
    <oc r="L38">
      <v>0</v>
    </oc>
    <nc r="L38">
      <v>2600</v>
    </nc>
  </rcc>
  <rcc rId="3999" sId="2" numFmtId="4">
    <oc r="I40">
      <v>0</v>
    </oc>
    <nc r="I40">
      <v>1200</v>
    </nc>
  </rcc>
  <rcc rId="4000" sId="2" numFmtId="4">
    <oc r="J40">
      <v>0</v>
    </oc>
    <nc r="J40">
      <v>1200</v>
    </nc>
  </rcc>
  <rcc rId="4001" sId="2" numFmtId="4">
    <oc r="K40">
      <v>0</v>
    </oc>
    <nc r="K40">
      <v>1200</v>
    </nc>
  </rcc>
  <rcc rId="4002" sId="2" numFmtId="4">
    <oc r="L40">
      <v>0</v>
    </oc>
    <nc r="L40">
      <v>1200</v>
    </nc>
  </rcc>
  <rcc rId="4003" sId="2" numFmtId="4">
    <oc r="I43">
      <v>0</v>
    </oc>
    <nc r="I43">
      <v>4000</v>
    </nc>
  </rcc>
  <rcc rId="4004" sId="2" numFmtId="4">
    <oc r="J43">
      <v>0</v>
    </oc>
    <nc r="J43">
      <v>4000</v>
    </nc>
  </rcc>
  <rcc rId="4005" sId="2" numFmtId="4">
    <oc r="K43">
      <v>0</v>
    </oc>
    <nc r="K43">
      <v>4000</v>
    </nc>
  </rcc>
  <rcc rId="4006" sId="2" numFmtId="4">
    <oc r="L43">
      <v>0</v>
    </oc>
    <nc r="L43">
      <v>4000</v>
    </nc>
  </rcc>
  <rcc rId="4007" sId="2" numFmtId="4">
    <oc r="I48">
      <v>0</v>
    </oc>
    <nc r="I48">
      <v>130</v>
    </nc>
  </rcc>
  <rcc rId="4008" sId="2" numFmtId="4">
    <oc r="J48">
      <v>0</v>
    </oc>
    <nc r="J48">
      <v>190</v>
    </nc>
  </rcc>
  <rcc rId="4009" sId="2" numFmtId="4">
    <oc r="K48">
      <v>0</v>
    </oc>
    <nc r="K48">
      <v>190</v>
    </nc>
  </rcc>
  <rcc rId="4010" sId="2" numFmtId="4">
    <oc r="L48">
      <v>0</v>
    </oc>
    <nc r="L48">
      <v>190</v>
    </nc>
  </rcc>
  <rcc rId="4011" sId="2" numFmtId="4">
    <oc r="J46">
      <v>0</v>
    </oc>
    <nc r="J46">
      <v>10</v>
    </nc>
  </rcc>
  <rcc rId="4012" sId="2" numFmtId="4">
    <oc r="K46">
      <v>0</v>
    </oc>
    <nc r="K46">
      <v>10</v>
    </nc>
  </rcc>
  <rcc rId="4013" sId="2" numFmtId="4">
    <oc r="L46">
      <v>0</v>
    </oc>
    <nc r="L46">
      <v>10</v>
    </nc>
  </rcc>
</revisions>
</file>

<file path=xl/revisions/revisionLog1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014" sId="2" numFmtId="4">
    <oc r="I51">
      <v>0</v>
    </oc>
    <nc r="I51">
      <v>300</v>
    </nc>
  </rcc>
  <rcc rId="4015" sId="2" numFmtId="4">
    <oc r="J51">
      <v>0</v>
    </oc>
    <nc r="J51">
      <v>300</v>
    </nc>
  </rcc>
  <rcc rId="4016" sId="2" numFmtId="4">
    <oc r="K51">
      <v>0</v>
    </oc>
    <nc r="K51">
      <v>300</v>
    </nc>
  </rcc>
  <rcc rId="4017" sId="2" numFmtId="4">
    <oc r="L51">
      <v>0</v>
    </oc>
    <nc r="L51">
      <v>300</v>
    </nc>
  </rcc>
  <rcc rId="4018" sId="2" numFmtId="4">
    <oc r="I53">
      <v>0</v>
    </oc>
    <nc r="I53">
      <v>8700</v>
    </nc>
  </rcc>
  <rcc rId="4019" sId="2" numFmtId="4">
    <oc r="J53">
      <v>0</v>
    </oc>
    <nc r="J53">
      <v>9400</v>
    </nc>
  </rcc>
  <rcc rId="4020" sId="2" numFmtId="4">
    <oc r="K53">
      <v>0</v>
    </oc>
    <nc r="K53">
      <v>9600</v>
    </nc>
  </rcc>
  <rcc rId="4021" sId="2" numFmtId="4">
    <oc r="L53">
      <v>0</v>
    </oc>
    <nc r="L53">
      <v>9900</v>
    </nc>
  </rcc>
  <rcc rId="4022" sId="2" numFmtId="4">
    <oc r="I54">
      <v>0</v>
    </oc>
    <nc r="I54">
      <v>129.80000000000001</v>
    </nc>
  </rcc>
  <rcc rId="4023" sId="2" numFmtId="4">
    <oc r="J54">
      <v>0</v>
    </oc>
    <nc r="J54">
      <v>200</v>
    </nc>
  </rcc>
  <rcc rId="4024" sId="2" numFmtId="4">
    <oc r="K54">
      <v>0</v>
    </oc>
    <nc r="K54">
      <v>200</v>
    </nc>
  </rcc>
  <rcc rId="4025" sId="2" numFmtId="4">
    <oc r="L54">
      <v>0</v>
    </oc>
    <nc r="L54">
      <v>200</v>
    </nc>
  </rcc>
  <rcc rId="4026" sId="2" numFmtId="4">
    <oc r="I56">
      <v>0</v>
    </oc>
    <nc r="I56">
      <v>23000</v>
    </nc>
  </rcc>
  <rcc rId="4027" sId="2" numFmtId="4">
    <oc r="J56">
      <v>0</v>
    </oc>
    <nc r="J56">
      <v>23100</v>
    </nc>
  </rcc>
  <rcc rId="4028" sId="2" numFmtId="4">
    <oc r="K56">
      <v>0</v>
    </oc>
    <nc r="K56">
      <v>23100</v>
    </nc>
  </rcc>
  <rcc rId="4029" sId="2" numFmtId="4">
    <oc r="L56">
      <v>0</v>
    </oc>
    <nc r="L56">
      <v>23100</v>
    </nc>
  </rcc>
  <rcc rId="4030" sId="2" numFmtId="4">
    <oc r="I59">
      <v>0</v>
    </oc>
    <nc r="I59">
      <v>800</v>
    </nc>
  </rcc>
  <rcc rId="4031" sId="2" numFmtId="4">
    <oc r="J59">
      <v>0</v>
    </oc>
    <nc r="J59">
      <v>600</v>
    </nc>
  </rcc>
  <rcc rId="4032" sId="2" numFmtId="4">
    <oc r="K59">
      <v>0</v>
    </oc>
    <nc r="K59">
      <v>600</v>
    </nc>
  </rcc>
  <rcc rId="4033" sId="2" numFmtId="4">
    <oc r="L59">
      <v>0</v>
    </oc>
    <nc r="L59">
      <v>600</v>
    </nc>
  </rcc>
  <rcc rId="4034" sId="2" numFmtId="4">
    <oc r="I62">
      <v>0</v>
    </oc>
    <nc r="I62">
      <v>6045</v>
    </nc>
  </rcc>
  <rcc rId="4035" sId="2" numFmtId="4">
    <oc r="J62">
      <v>0</v>
    </oc>
    <nc r="J62">
      <v>7000</v>
    </nc>
  </rcc>
  <rcc rId="4036" sId="2" numFmtId="4">
    <oc r="K62">
      <v>0</v>
    </oc>
    <nc r="K62">
      <v>7000</v>
    </nc>
  </rcc>
  <rcc rId="4037" sId="2" numFmtId="4">
    <oc r="L62">
      <v>0</v>
    </oc>
    <nc r="L62">
      <v>7000</v>
    </nc>
  </rcc>
  <rcc rId="4038" sId="2" numFmtId="4">
    <oc r="I65">
      <v>0</v>
    </oc>
    <nc r="I65">
      <v>1406.9</v>
    </nc>
  </rcc>
  <rcc rId="4039" sId="2" numFmtId="4">
    <oc r="J65">
      <v>0</v>
    </oc>
    <nc r="J65">
      <v>1529.9</v>
    </nc>
  </rcc>
  <rcc rId="4040" sId="2" numFmtId="4">
    <oc r="K65">
      <v>0</v>
    </oc>
    <nc r="K65">
      <v>1529.9</v>
    </nc>
  </rcc>
  <rcc rId="4041" sId="2" numFmtId="4">
    <oc r="L65">
      <v>0</v>
    </oc>
    <nc r="L65">
      <v>1559.9</v>
    </nc>
  </rcc>
  <rcc rId="4042" sId="2" numFmtId="4">
    <oc r="I66">
      <v>0</v>
    </oc>
    <nc r="I66">
      <v>3</v>
    </nc>
  </rcc>
  <rcc rId="4043" sId="2" numFmtId="4">
    <oc r="I67">
      <v>0</v>
    </oc>
    <nc r="I67">
      <v>110</v>
    </nc>
  </rcc>
  <rcc rId="4044" sId="2" numFmtId="4">
    <oc r="J67">
      <v>0</v>
    </oc>
    <nc r="J67">
      <v>120</v>
    </nc>
  </rcc>
  <rcc rId="4045" sId="2" numFmtId="4">
    <oc r="K67">
      <v>0</v>
    </oc>
    <nc r="K67">
      <v>120</v>
    </nc>
  </rcc>
  <rcc rId="4046" sId="2" numFmtId="4">
    <oc r="L67">
      <v>0</v>
    </oc>
    <nc r="L67">
      <v>130</v>
    </nc>
  </rcc>
  <rcc rId="4047" sId="2" numFmtId="4">
    <oc r="I68">
      <v>0</v>
    </oc>
    <nc r="I68">
      <v>280</v>
    </nc>
  </rcc>
  <rcc rId="4048" sId="2" numFmtId="4">
    <oc r="J68">
      <v>0</v>
    </oc>
    <nc r="J68">
      <v>300</v>
    </nc>
  </rcc>
  <rcc rId="4049" sId="2" numFmtId="4">
    <oc r="K68">
      <v>0</v>
    </oc>
    <nc r="K68">
      <v>300</v>
    </nc>
  </rcc>
  <rcc rId="4050" sId="2" numFmtId="4">
    <oc r="L68">
      <v>0</v>
    </oc>
    <nc r="L68">
      <v>310</v>
    </nc>
  </rcc>
  <rcc rId="4051" sId="2" numFmtId="4">
    <oc r="I70">
      <v>0</v>
    </oc>
    <nc r="I70">
      <v>0.1</v>
    </nc>
  </rcc>
  <rcc rId="4052" sId="2" numFmtId="4">
    <oc r="J70">
      <v>0</v>
    </oc>
    <nc r="J70">
      <v>0.1</v>
    </nc>
  </rcc>
  <rcc rId="4053" sId="2" numFmtId="4">
    <oc r="K70">
      <v>0</v>
    </oc>
    <nc r="K70">
      <v>0.1</v>
    </nc>
  </rcc>
  <rcc rId="4054" sId="2" numFmtId="4">
    <oc r="L70">
      <v>0</v>
    </oc>
    <nc r="L70">
      <v>0.1</v>
    </nc>
  </rcc>
  <rrc rId="4055" sId="2" ref="A69:XFD69" action="deleteRow">
    <undo index="7" exp="ref" v="1" dr="L69" r="L64" sId="2"/>
    <undo index="7" exp="ref" v="1" dr="K69" r="K64" sId="2"/>
    <undo index="7" exp="ref" v="1" dr="J69" r="J64" sId="2"/>
    <undo index="7" exp="ref" v="1" dr="I69" r="I64" sId="2"/>
    <undo index="7" exp="ref" v="1" dr="H69" r="H64" sId="2"/>
    <undo index="7" exp="ref" v="1" dr="G69" r="G64"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4" exp="area" ref3D="1" dr="$A$112:$XFD$112" dn="Z_10B69522_62AE_4313_859A_9E4F497E803C_.wvu.Rows" sId="2"/>
    <undo index="2" exp="area" ref3D="1" dr="$A$101:$XFD$108" dn="Z_10B69522_62AE_4313_859A_9E4F497E803C_.wvu.Rows" sId="2"/>
    <undo index="1" exp="area" ref3D="1" dr="$A$69:$XFD$69"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69:XFD69" start="0" length="0">
      <dxf>
        <font>
          <sz val="10"/>
          <name val="Times New Roman"/>
          <scheme val="none"/>
        </font>
      </dxf>
    </rfmt>
    <rcc rId="0" sId="2" dxf="1">
      <nc r="C69" t="inlineStr">
        <is>
          <t>048 1 12 01050 01 0000 120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69" t="inlineStr">
        <is>
          <t>Плата за иные виды негативного воздействия на окружающую среду</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69" t="inlineStr">
        <is>
          <t>Федеральная служба по надзору в сфере природопользования</t>
        </is>
      </nc>
      <ndxf>
        <font>
          <sz val="10"/>
          <color rgb="FF00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ndxf>
    </rcc>
    <rfmt sheetId="2" sqref="F69" start="0" length="0">
      <dxf>
        <alignment vertical="top" readingOrder="0"/>
        <border outline="0">
          <left style="thin">
            <color indexed="64"/>
          </left>
          <right style="thin">
            <color indexed="64"/>
          </right>
          <top style="thin">
            <color indexed="64"/>
          </top>
          <bottom style="thin">
            <color indexed="64"/>
          </bottom>
        </border>
      </dxf>
    </rfmt>
    <rcc rId="0" sId="2" dxf="1" numFmtId="4">
      <nc r="G69">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69">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69">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69">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69">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69">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69" start="0" length="0">
      <dxf>
        <alignment vertical="top" readingOrder="0"/>
      </dxf>
    </rfmt>
    <rfmt sheetId="2" sqref="N69" start="0" length="0">
      <dxf>
        <alignment vertical="top" readingOrder="0"/>
      </dxf>
    </rfmt>
  </rrc>
  <rcc rId="4056" sId="2">
    <oc r="G64">
      <f>G65+G66+G67+G68+#REF!+G69</f>
    </oc>
    <nc r="G64">
      <f>G65+G66+G67+G68+G69</f>
    </nc>
  </rcc>
  <rcc rId="4057" sId="2">
    <oc r="H64">
      <f>H65+H66+H67+H68+#REF!+H69</f>
    </oc>
    <nc r="H64">
      <f>H65+H66+H67+H68+H69</f>
    </nc>
  </rcc>
  <rcc rId="4058" sId="2">
    <oc r="I64">
      <f>I65+I66+I67+I68+#REF!+I69</f>
    </oc>
    <nc r="I64">
      <f>I65+I66+I67+I68+I69</f>
    </nc>
  </rcc>
  <rcc rId="4059" sId="2">
    <oc r="J64">
      <f>J65+J66+J67+J68+#REF!+J69</f>
    </oc>
    <nc r="J64">
      <f>J65+J66+J67+J68+J69</f>
    </nc>
  </rcc>
  <rcc rId="4060" sId="2">
    <oc r="K64">
      <f>K65+K66+K67+K68+#REF!+K69</f>
    </oc>
    <nc r="K64">
      <f>K65+K66+K67+K68+K69</f>
    </nc>
  </rcc>
  <rcc rId="4061" sId="2">
    <oc r="L64">
      <f>L65+L66+L67+L68+#REF!+L69</f>
    </oc>
    <nc r="L64">
      <f>L65+L66+L67+L68+L69</f>
    </nc>
  </rcc>
  <rcc rId="4062" sId="2" numFmtId="4">
    <oc r="I73">
      <v>0</v>
    </oc>
    <nc r="I73">
      <v>50</v>
    </nc>
  </rcc>
  <rcc rId="4063" sId="2" numFmtId="4">
    <oc r="J73">
      <v>0</v>
    </oc>
    <nc r="J73">
      <v>50</v>
    </nc>
  </rcc>
  <rcc rId="4064" sId="2" numFmtId="4">
    <oc r="K73">
      <v>0</v>
    </oc>
    <nc r="K73">
      <v>50</v>
    </nc>
  </rcc>
  <rcc rId="4065" sId="2" numFmtId="4">
    <oc r="L73">
      <v>0</v>
    </oc>
    <nc r="L73">
      <v>50</v>
    </nc>
  </rcc>
  <rcc rId="4066" sId="2" numFmtId="4">
    <oc r="I77">
      <v>0</v>
    </oc>
    <nc r="I77">
      <v>5000</v>
    </nc>
  </rcc>
  <rcc rId="4067" sId="2" numFmtId="4">
    <oc r="J77">
      <v>0</v>
    </oc>
    <nc r="J77">
      <v>5150</v>
    </nc>
  </rcc>
  <rcc rId="4068" sId="2" numFmtId="4">
    <oc r="K77">
      <v>0</v>
    </oc>
    <nc r="K77">
      <v>5150</v>
    </nc>
  </rcc>
  <rcc rId="4069" sId="2" numFmtId="4">
    <oc r="L77">
      <v>0</v>
    </oc>
    <nc r="L77">
      <v>5150</v>
    </nc>
  </rcc>
  <rcc rId="4070" sId="2" numFmtId="4">
    <oc r="I82">
      <v>0</v>
    </oc>
    <nc r="I82">
      <v>13000</v>
    </nc>
  </rcc>
  <rcc rId="4071" sId="2" numFmtId="4">
    <oc r="J82">
      <v>0</v>
    </oc>
    <nc r="J82">
      <v>12000</v>
    </nc>
  </rcc>
  <rcc rId="4072" sId="2" numFmtId="4">
    <oc r="K82">
      <v>0</v>
    </oc>
    <nc r="K82">
      <v>12000</v>
    </nc>
  </rcc>
  <rcc rId="4073" sId="2" numFmtId="4">
    <oc r="L82">
      <v>0</v>
    </oc>
    <nc r="L82">
      <v>12000</v>
    </nc>
  </rcc>
  <rcc rId="4074" sId="2" numFmtId="4">
    <oc r="I85">
      <v>0</v>
    </oc>
    <nc r="I85">
      <v>1522.05</v>
    </nc>
  </rcc>
  <rcc rId="4075" sId="2" numFmtId="4">
    <oc r="J85">
      <v>0</v>
    </oc>
    <nc r="J85">
      <v>900</v>
    </nc>
  </rcc>
  <rcc rId="4076" sId="2" numFmtId="4">
    <oc r="K85">
      <v>0</v>
    </oc>
    <nc r="K85">
      <v>900</v>
    </nc>
  </rcc>
  <rcc rId="4077" sId="2" numFmtId="4">
    <oc r="L85">
      <v>0</v>
    </oc>
    <nc r="L85">
      <v>900</v>
    </nc>
  </rcc>
</revisions>
</file>

<file path=xl/revisions/revisionLog1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078" sId="2" numFmtId="4">
    <oc r="I88">
      <v>0</v>
    </oc>
    <nc r="I88">
      <v>25</v>
    </nc>
  </rcc>
  <rcc rId="4079" sId="2" numFmtId="4">
    <oc r="J88">
      <v>0</v>
    </oc>
    <nc r="J88">
      <v>35</v>
    </nc>
  </rcc>
  <rcc rId="4080" sId="2" numFmtId="4">
    <oc r="K88">
      <v>0</v>
    </oc>
    <nc r="K88">
      <v>35</v>
    </nc>
  </rcc>
  <rcc rId="4081" sId="2" numFmtId="4">
    <oc r="L88">
      <v>0</v>
    </oc>
    <nc r="L88">
      <v>35</v>
    </nc>
  </rcc>
  <rcc rId="4082" sId="2" numFmtId="4">
    <oc r="I89">
      <v>0</v>
    </oc>
    <nc r="I89">
      <v>7</v>
    </nc>
  </rcc>
  <rcc rId="4083" sId="2" numFmtId="4">
    <oc r="J89">
      <v>0</v>
    </oc>
    <nc r="J89">
      <v>15</v>
    </nc>
  </rcc>
  <rcc rId="4084" sId="2" numFmtId="4">
    <oc r="K89">
      <v>0</v>
    </oc>
    <nc r="K89">
      <v>15</v>
    </nc>
  </rcc>
  <rcc rId="4085" sId="2" numFmtId="4">
    <oc r="L89">
      <v>0</v>
    </oc>
    <nc r="L89">
      <v>15</v>
    </nc>
  </rcc>
  <rcc rId="4086" sId="2" numFmtId="4">
    <oc r="I90">
      <v>0</v>
    </oc>
    <nc r="I90">
      <v>50</v>
    </nc>
  </rcc>
  <rcc rId="4087" sId="2" numFmtId="4">
    <oc r="J90">
      <v>0</v>
    </oc>
    <nc r="J90">
      <v>51.5</v>
    </nc>
  </rcc>
  <rcc rId="4088" sId="2" numFmtId="4">
    <oc r="K90">
      <v>0</v>
    </oc>
    <nc r="K90">
      <v>53.1</v>
    </nc>
  </rcc>
  <rcc rId="4089" sId="2" numFmtId="4">
    <oc r="L90">
      <v>0</v>
    </oc>
    <nc r="L90">
      <v>54.6</v>
    </nc>
  </rcc>
  <rcc rId="4090" sId="2" numFmtId="4">
    <oc r="I92">
      <v>0</v>
    </oc>
    <nc r="I92">
      <v>33</v>
    </nc>
  </rcc>
  <rcc rId="4091" sId="2" numFmtId="4">
    <oc r="J92">
      <v>0</v>
    </oc>
    <nc r="J92">
      <v>10</v>
    </nc>
  </rcc>
  <rcc rId="4092" sId="2" numFmtId="4">
    <oc r="K92">
      <v>0</v>
    </oc>
    <nc r="K92">
      <v>10</v>
    </nc>
  </rcc>
  <rcc rId="4093" sId="2" numFmtId="4">
    <oc r="L92">
      <v>0</v>
    </oc>
    <nc r="L92">
      <v>10</v>
    </nc>
  </rcc>
  <rcc rId="4094" sId="2" numFmtId="4">
    <oc r="I95">
      <v>0</v>
    </oc>
    <nc r="I95">
      <v>40</v>
    </nc>
  </rcc>
  <rcc rId="4095" sId="2" numFmtId="4">
    <oc r="J95">
      <v>0</v>
    </oc>
    <nc r="J95">
      <v>41.2</v>
    </nc>
  </rcc>
  <rcc rId="4096" sId="2" numFmtId="4">
    <oc r="K95">
      <v>0</v>
    </oc>
    <nc r="K95">
      <v>42.4</v>
    </nc>
  </rcc>
  <rcc rId="4097" sId="2" numFmtId="4">
    <oc r="L95">
      <v>0</v>
    </oc>
    <nc r="L95">
      <v>43.7</v>
    </nc>
  </rcc>
  <rcc rId="4098" sId="2" numFmtId="4">
    <oc r="I97">
      <v>0</v>
    </oc>
    <nc r="I97">
      <v>22</v>
    </nc>
  </rcc>
  <rcc rId="4099" sId="2" numFmtId="4">
    <oc r="J97">
      <v>0</v>
    </oc>
    <nc r="J97">
      <v>22.7</v>
    </nc>
  </rcc>
  <rcc rId="4100" sId="2" numFmtId="4">
    <oc r="K97">
      <v>0</v>
    </oc>
    <nc r="K97">
      <v>23.3</v>
    </nc>
  </rcc>
  <rcc rId="4101" sId="2" numFmtId="4">
    <oc r="L97">
      <v>0</v>
    </oc>
    <nc r="L97">
      <v>24.1</v>
    </nc>
  </rcc>
  <rcc rId="4102" sId="2" numFmtId="4">
    <oc r="I102">
      <v>0</v>
    </oc>
    <nc r="I102">
      <v>10</v>
    </nc>
  </rcc>
  <rcc rId="4103" sId="2" numFmtId="4">
    <oc r="I104">
      <v>0</v>
    </oc>
    <nc r="I104">
      <v>50</v>
    </nc>
  </rcc>
  <rcc rId="4104" sId="2" numFmtId="4">
    <oc r="I107">
      <v>0</v>
    </oc>
    <nc r="I107">
      <v>20</v>
    </nc>
  </rcc>
  <rcc rId="4105" sId="2" numFmtId="4">
    <oc r="J107">
      <v>0</v>
    </oc>
    <nc r="J107">
      <v>5</v>
    </nc>
  </rcc>
  <rcc rId="4106" sId="2" numFmtId="4">
    <oc r="K107">
      <v>0</v>
    </oc>
    <nc r="K107">
      <v>5</v>
    </nc>
  </rcc>
  <rcc rId="4107" sId="2" numFmtId="4">
    <oc r="L107">
      <v>0</v>
    </oc>
    <nc r="L107">
      <v>5</v>
    </nc>
  </rcc>
  <rcc rId="4108" sId="2" numFmtId="4">
    <oc r="I110">
      <v>0</v>
    </oc>
    <nc r="I110">
      <v>2</v>
    </nc>
  </rcc>
  <rcc rId="4109" sId="2" numFmtId="4">
    <oc r="J110">
      <v>0</v>
    </oc>
    <nc r="J110">
      <v>2</v>
    </nc>
  </rcc>
  <rcc rId="4110" sId="2" numFmtId="4">
    <oc r="K110">
      <v>0</v>
    </oc>
    <nc r="K110">
      <v>2</v>
    </nc>
  </rcc>
  <rcc rId="4111" sId="2" numFmtId="4">
    <oc r="L110">
      <v>0</v>
    </oc>
    <nc r="L110">
      <v>2</v>
    </nc>
  </rcc>
  <rcc rId="4112" sId="2" numFmtId="4">
    <oc r="I115">
      <v>0</v>
    </oc>
    <nc r="I115">
      <v>75</v>
    </nc>
  </rcc>
  <rcc rId="4113" sId="2" numFmtId="4">
    <oc r="J115">
      <v>0</v>
    </oc>
    <nc r="J115">
      <v>130.9</v>
    </nc>
  </rcc>
  <rcc rId="4114" sId="2" numFmtId="4">
    <oc r="K115">
      <v>0</v>
    </oc>
    <nc r="K115">
      <v>130.9</v>
    </nc>
  </rcc>
  <rcc rId="4115" sId="2" numFmtId="4">
    <oc r="L115">
      <v>0</v>
    </oc>
    <nc r="L115">
      <v>130.9</v>
    </nc>
  </rcc>
  <rcc rId="4116" sId="2" numFmtId="4">
    <oc r="I121">
      <v>0</v>
    </oc>
    <nc r="I121">
      <v>60</v>
    </nc>
  </rcc>
  <rcc rId="4117" sId="2" numFmtId="4">
    <oc r="J121">
      <v>0</v>
    </oc>
    <nc r="J121">
      <v>60</v>
    </nc>
  </rcc>
  <rcc rId="4118" sId="2" numFmtId="4">
    <oc r="K121">
      <v>0</v>
    </oc>
    <nc r="K121">
      <v>60</v>
    </nc>
  </rcc>
  <rcc rId="4119" sId="2" numFmtId="4">
    <oc r="L121">
      <v>0</v>
    </oc>
    <nc r="L121">
      <v>60</v>
    </nc>
  </rcc>
  <rcc rId="4120" sId="2" numFmtId="4">
    <oc r="I124">
      <v>0</v>
    </oc>
    <nc r="I124">
      <v>400</v>
    </nc>
  </rcc>
  <rcc rId="4121" sId="2" numFmtId="4">
    <oc r="J124">
      <v>0</v>
    </oc>
    <nc r="J124">
      <v>412</v>
    </nc>
  </rcc>
  <rcc rId="4122" sId="2" numFmtId="4">
    <oc r="K124">
      <v>0</v>
    </oc>
    <nc r="K124">
      <v>424.4</v>
    </nc>
  </rcc>
  <rcc rId="4123" sId="2" numFmtId="4">
    <oc r="L124">
      <v>0</v>
    </oc>
    <nc r="L124">
      <v>437.1</v>
    </nc>
  </rcc>
  <rcc rId="4124" sId="2" numFmtId="4">
    <oc r="I127">
      <v>0</v>
    </oc>
    <nc r="I127">
      <v>200</v>
    </nc>
  </rcc>
  <rcc rId="4125" sId="2" numFmtId="4">
    <oc r="J127">
      <v>0</v>
    </oc>
    <nc r="J127">
      <v>300</v>
    </nc>
  </rcc>
  <rcc rId="4126" sId="2" numFmtId="4">
    <oc r="K127">
      <v>0</v>
    </oc>
    <nc r="K127">
      <v>300</v>
    </nc>
  </rcc>
  <rcc rId="4127" sId="2" numFmtId="4">
    <oc r="L127">
      <v>0</v>
    </oc>
    <nc r="L127">
      <v>300</v>
    </nc>
  </rcc>
  <rcc rId="4128" sId="2">
    <oc r="I129">
      <f>715+55+80+140+6+1550+2154</f>
    </oc>
    <nc r="I129">
      <f>715+55+80+140+6+1550+1193</f>
    </nc>
  </rcc>
  <rcc rId="4129" sId="2">
    <oc r="J129">
      <f>29+55+80+140+7.8+1596.5+3441.7</f>
    </oc>
    <nc r="J129">
      <f>29+55+80+140+7.8+1596.5+2284.4</f>
    </nc>
  </rcc>
  <rcc rId="4130" sId="2">
    <oc r="K129">
      <f>29+55+80+140+7.4+1644.4+3394.2</f>
    </oc>
    <nc r="K129">
      <f>29+55+80+140+7.4+1644.4+2221.11</f>
    </nc>
  </rcc>
  <rcc rId="4131" sId="2">
    <oc r="L129">
      <f>29+70+80+140+7.5+1693.7+3379.8</f>
    </oc>
    <nc r="L129">
      <f>29+70+80+140+7.5+1693.7+2190.4</f>
    </nc>
  </rcc>
</revisions>
</file>

<file path=xl/revisions/revisionLog1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132" sId="2" numFmtId="4">
    <oc r="I65">
      <v>1406.9</v>
    </oc>
    <nc r="I65">
      <v>1506.9</v>
    </nc>
  </rcc>
  <rcc rId="4133" sId="2">
    <oc r="I129">
      <f>715+55+80+140+6+1550+1193</f>
    </oc>
    <nc r="I129">
      <f>715+55+80+140+6+1550+1193+600</f>
    </nc>
  </rcc>
  <rcc rId="4134" sId="2" numFmtId="4">
    <oc r="I134">
      <f>675.1+824.9</f>
    </oc>
    <nc r="I134">
      <v>1475.1</v>
    </nc>
  </rcc>
</revisions>
</file>

<file path=xl/revisions/revisionLog1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135" sId="2" numFmtId="4">
    <oc r="J46">
      <v>10</v>
    </oc>
    <nc r="J46">
      <v>0</v>
    </nc>
  </rcc>
  <rcc rId="4136" sId="2" numFmtId="4">
    <oc r="K46">
      <v>10</v>
    </oc>
    <nc r="K46">
      <v>0</v>
    </nc>
  </rcc>
  <rcc rId="4137" sId="2" numFmtId="4">
    <oc r="L46">
      <v>10</v>
    </oc>
    <nc r="L46">
      <v>0</v>
    </nc>
  </rcc>
  <rcc rId="4138" sId="2" numFmtId="4">
    <oc r="J48">
      <v>190</v>
    </oc>
    <nc r="J48">
      <v>200</v>
    </nc>
  </rcc>
  <rcc rId="4139" sId="2" numFmtId="4">
    <oc r="K48">
      <v>190</v>
    </oc>
    <nc r="K48">
      <v>200</v>
    </nc>
  </rcc>
  <rcc rId="4140" sId="2" numFmtId="4">
    <oc r="L48">
      <v>190</v>
    </oc>
    <nc r="L48">
      <v>200</v>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Лист1!$C$1:$L$161</formula>
    <oldFormula>Лист1!$C$1:$L$161</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1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147" sId="2" numFmtId="4">
    <oc r="I138">
      <v>0</v>
    </oc>
    <nc r="I138">
      <v>18374.2</v>
    </nc>
  </rcc>
  <rcc rId="4148" sId="2" numFmtId="4">
    <oc r="I139">
      <v>0</v>
    </oc>
    <nc r="I139">
      <v>421575.52</v>
    </nc>
  </rcc>
  <rcc rId="4149" sId="2" numFmtId="4">
    <oc r="J138">
      <v>0</v>
    </oc>
    <nc r="J138">
      <v>249141.8</v>
    </nc>
  </rcc>
  <rcc rId="4150" sId="2" numFmtId="4">
    <oc r="K138">
      <v>0</v>
    </oc>
    <nc r="K138">
      <v>199415.7</v>
    </nc>
  </rcc>
  <rcc rId="4151" sId="2" numFmtId="4">
    <oc r="L138">
      <v>0</v>
    </oc>
    <nc r="L138">
      <v>203597.2</v>
    </nc>
  </rcc>
  <rcc rId="4152" sId="2" numFmtId="4">
    <oc r="J139">
      <v>0</v>
    </oc>
    <nc r="J139">
      <v>373905.2</v>
    </nc>
  </rcc>
  <rcc rId="4153" sId="2" numFmtId="4">
    <oc r="I141">
      <v>0</v>
    </oc>
    <nc r="I141">
      <v>207.86</v>
    </nc>
  </rcc>
  <rcc rId="4154" sId="2" numFmtId="4">
    <oc r="I142">
      <v>0</v>
    </oc>
    <nc r="I142">
      <v>299.7</v>
    </nc>
  </rcc>
  <rcc rId="4155" sId="2" numFmtId="4">
    <oc r="I143">
      <v>0</v>
    </oc>
    <nc r="I143">
      <v>29.97</v>
    </nc>
  </rcc>
  <rcc rId="4156" sId="2" numFmtId="4">
    <oc r="I144">
      <v>0</v>
    </oc>
    <nc r="I144">
      <v>299.7</v>
    </nc>
  </rcc>
  <rcc rId="4157" sId="2" numFmtId="4">
    <oc r="I145">
      <v>0</v>
    </oc>
    <nc r="I145">
      <v>70.430000000000007</v>
    </nc>
  </rcc>
  <rcc rId="4158" sId="2" numFmtId="4">
    <oc r="I146">
      <v>0</v>
    </oc>
    <nc r="I146">
      <v>4173.4399999999996</v>
    </nc>
  </rcc>
  <rcc rId="4159" sId="2" numFmtId="4">
    <oc r="I147">
      <v>0</v>
    </oc>
    <nc r="I147">
      <v>18332.82</v>
    </nc>
  </rcc>
  <rcc rId="4160" sId="2" numFmtId="4">
    <oc r="I148">
      <v>0</v>
    </oc>
    <nc r="I148">
      <v>1409.73</v>
    </nc>
  </rcc>
  <rcc rId="4161" sId="2" numFmtId="4">
    <oc r="I149">
      <v>0</v>
    </oc>
    <nc r="I149">
      <v>50089.54</v>
    </nc>
  </rcc>
  <rcc rId="4162" sId="2" numFmtId="4">
    <oc r="J149">
      <v>0</v>
    </oc>
    <nc r="J149">
      <v>13800.3</v>
    </nc>
  </rcc>
  <rcc rId="4163" sId="2" numFmtId="4">
    <oc r="K149">
      <v>0</v>
    </oc>
    <nc r="K149">
      <v>10578.6</v>
    </nc>
  </rcc>
  <rcc rId="4164" sId="2" numFmtId="4">
    <oc r="L149">
      <v>0</v>
    </oc>
    <nc r="L149">
      <v>10578.6</v>
    </nc>
  </rcc>
  <rcc rId="4165" sId="2" numFmtId="4">
    <oc r="I151">
      <v>0</v>
    </oc>
    <nc r="I151">
      <v>4556.75</v>
    </nc>
  </rcc>
  <rcc rId="4166" sId="2" numFmtId="4">
    <oc r="I152">
      <v>0</v>
    </oc>
    <nc r="I152">
      <v>12975</v>
    </nc>
  </rcc>
  <rcc rId="4167" sId="2" numFmtId="4">
    <oc r="I153">
      <v>0</v>
    </oc>
    <nc r="I153">
      <v>651.29999999999995</v>
    </nc>
  </rcc>
  <rcc rId="4168" sId="2" numFmtId="4">
    <oc r="I154">
      <v>0</v>
    </oc>
    <nc r="I154">
      <v>507757</v>
    </nc>
  </rcc>
  <rcc rId="4169" sId="2" numFmtId="4">
    <oc r="J152">
      <v>0</v>
    </oc>
    <nc r="J152">
      <v>13996.8</v>
    </nc>
  </rcc>
  <rcc rId="4170" sId="2" numFmtId="4">
    <oc r="K152">
      <v>0</v>
    </oc>
    <nc r="K152">
      <v>14641</v>
    </nc>
  </rcc>
  <rcc rId="4171" sId="2" numFmtId="4">
    <oc r="L152">
      <v>0</v>
    </oc>
    <nc r="L152">
      <v>14641</v>
    </nc>
  </rcc>
  <rcc rId="4172" sId="2" numFmtId="4">
    <oc r="J154">
      <v>0</v>
    </oc>
    <nc r="J154">
      <v>503544.7</v>
    </nc>
  </rcc>
  <rcc rId="4173" sId="2" numFmtId="4">
    <oc r="K154">
      <v>0</v>
    </oc>
    <nc r="K154">
      <v>503544.7</v>
    </nc>
  </rcc>
  <rcc rId="4174" sId="2" numFmtId="4">
    <oc r="L154">
      <v>0</v>
    </oc>
    <nc r="L154">
      <v>503544.7</v>
    </nc>
  </rcc>
  <rcc rId="4175" sId="2" numFmtId="4">
    <oc r="J151">
      <v>0</v>
    </oc>
    <nc r="J151">
      <v>4514.8</v>
    </nc>
  </rcc>
  <rcc rId="4176" sId="2" numFmtId="4">
    <oc r="K151">
      <v>0</v>
    </oc>
    <nc r="K151">
      <v>4566.2</v>
    </nc>
  </rcc>
  <rcc rId="4177" sId="2" numFmtId="4">
    <oc r="L151">
      <v>0</v>
    </oc>
    <nc r="L151">
      <v>4586.1000000000004</v>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Лист1!$C$1:$L$161</formula>
    <oldFormula>Лист1!$C$1:$L$161</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1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4184" sId="2" ref="A154:XFD154"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cc rId="4185" sId="2">
    <nc r="C154" t="inlineStr">
      <is>
        <t>923 2 02 35120 04 0000 151</t>
      </is>
    </nc>
  </rcc>
  <rcc rId="4186" sId="2">
    <nc r="E154" t="inlineStr">
      <is>
        <t xml:space="preserve"> Администрация муниципального образования городского округа "Инта"</t>
      </is>
    </nc>
  </rcc>
  <rcc rId="4187" sId="2">
    <nc r="D154" t="inlineStr">
      <is>
        <t xml:space="preserve">Субвенции бюджетам городских округов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t>
      </is>
    </nc>
  </rcc>
  <rcc rId="4188" sId="2" numFmtId="4">
    <nc r="G154">
      <v>0</v>
    </nc>
  </rcc>
  <rcc rId="4189" sId="2" numFmtId="4">
    <nc r="H154">
      <v>0</v>
    </nc>
  </rcc>
  <rcc rId="4190" sId="2" numFmtId="4">
    <nc r="I154">
      <v>0</v>
    </nc>
  </rcc>
  <rcc rId="4191" sId="2" numFmtId="4">
    <nc r="J154">
      <v>355.7</v>
    </nc>
  </rcc>
  <rcc rId="4192" sId="2" numFmtId="4">
    <nc r="K154">
      <v>23.8</v>
    </nc>
  </rcc>
  <rcc rId="4193" sId="2" numFmtId="4">
    <nc r="L154">
      <v>38.5</v>
    </nc>
  </rcc>
</revisions>
</file>

<file path=xl/revisions/revisionLog1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194" sId="2">
    <oc r="H4" t="inlineStr">
      <is>
        <t>Кассовые поступления в текущем финансовом году (по состоянию на "01" октября 2017г.</t>
      </is>
    </oc>
    <nc r="H4" t="inlineStr">
      <is>
        <t>Кассовые поступления в текущем финансовом году (по состоянию на "01" ноября 2017г.</t>
      </is>
    </nc>
  </rcc>
</revisions>
</file>

<file path=xl/revisions/revisionLog1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195" sId="2" numFmtId="4">
    <oc r="H11">
      <v>210135.06</v>
    </oc>
    <nc r="H11">
      <v>228258.97</v>
    </nc>
  </rcc>
  <rcc rId="4196" sId="2" numFmtId="4">
    <oc r="H12">
      <v>497.87</v>
    </oc>
    <nc r="H12">
      <v>614.79999999999995</v>
    </nc>
  </rcc>
  <rcc rId="4197" sId="2" numFmtId="4">
    <oc r="H13">
      <v>447.18</v>
    </oc>
    <nc r="H13">
      <v>458.52</v>
    </nc>
  </rcc>
  <rcc rId="4198" sId="2" numFmtId="4">
    <oc r="H23">
      <v>10625.96</v>
    </oc>
    <nc r="H23">
      <v>18424.400000000001</v>
    </nc>
  </rcc>
  <rcc rId="4199" sId="2" numFmtId="4">
    <oc r="H25">
      <v>5026.47</v>
    </oc>
    <nc r="H25">
      <v>5464.84</v>
    </nc>
  </rcc>
  <rcc rId="4200" sId="2" numFmtId="4">
    <oc r="H27">
      <v>19409.669999999998</v>
    </oc>
    <nc r="H27">
      <v>24263.49</v>
    </nc>
  </rcc>
  <rcc rId="4201" sId="2" numFmtId="4">
    <oc r="H30">
      <v>68.89</v>
    </oc>
    <nc r="H30">
      <v>69.040000000000006</v>
    </nc>
  </rcc>
  <rcc rId="4202" sId="2" numFmtId="4">
    <oc r="H32">
      <v>757.96</v>
    </oc>
    <nc r="H32">
      <v>802.43</v>
    </nc>
  </rcc>
  <rcc rId="4203" sId="2" numFmtId="4">
    <oc r="H35">
      <v>702.07</v>
    </oc>
    <nc r="H35">
      <v>10783.53</v>
    </nc>
  </rcc>
  <rcc rId="4204" sId="2" numFmtId="4">
    <oc r="H38">
      <v>2350.6</v>
    </oc>
    <nc r="H38">
      <v>2502.84</v>
    </nc>
  </rcc>
  <rcc rId="4205" sId="2" numFmtId="4">
    <oc r="H40">
      <v>160.41</v>
    </oc>
    <nc r="H40">
      <v>223.74</v>
    </nc>
  </rcc>
  <rcc rId="4206" sId="2" numFmtId="4">
    <oc r="H43">
      <v>2698.54</v>
    </oc>
    <nc r="H43">
      <v>3094.31</v>
    </nc>
  </rcc>
  <rcc rId="4207" sId="2" numFmtId="4">
    <oc r="H88">
      <v>20.13</v>
    </oc>
    <nc r="H88">
      <v>20.18</v>
    </nc>
  </rcc>
  <rcc rId="4208" sId="2" numFmtId="4">
    <oc r="H89">
      <v>5.17</v>
    </oc>
    <nc r="H89">
      <v>6.07</v>
    </nc>
  </rcc>
</revisions>
</file>

<file path=xl/revisions/revisionLog1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09" sId="2" numFmtId="4">
    <oc r="H16">
      <v>1345.2</v>
    </oc>
    <nc r="H16">
      <v>1514.97</v>
    </nc>
  </rcc>
  <rcc rId="4210" sId="2" numFmtId="4">
    <oc r="H17">
      <v>14.27</v>
    </oc>
    <nc r="H17">
      <v>15.86</v>
    </nc>
  </rcc>
  <rcc rId="4211" sId="2" numFmtId="4">
    <oc r="H18">
      <v>2245.65</v>
    </oc>
    <nc r="H18">
      <v>2494.5100000000002</v>
    </nc>
  </rcc>
  <rcc rId="4212" sId="2" numFmtId="4">
    <oc r="H19">
      <v>-278.38</v>
    </oc>
    <nc r="H19">
      <v>-295.68</v>
    </nc>
  </rcc>
</revisions>
</file>

<file path=xl/revisions/revisionLog1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13" sId="2" numFmtId="4">
    <oc r="H48">
      <v>94.7</v>
    </oc>
    <nc r="H48">
      <v>96.3</v>
    </nc>
  </rcc>
  <rcc rId="4214" sId="2" numFmtId="4">
    <oc r="H53">
      <v>5991.16</v>
    </oc>
    <nc r="H53">
      <v>7421.31</v>
    </nc>
  </rcc>
  <rcc rId="4215" sId="2" numFmtId="4">
    <oc r="H54">
      <v>70.31</v>
    </oc>
    <nc r="H54">
      <v>87.32</v>
    </nc>
  </rcc>
  <rcc rId="4216" sId="2" numFmtId="4">
    <oc r="H56">
      <v>16463.13</v>
    </oc>
    <nc r="H56">
      <v>18133.05</v>
    </nc>
  </rcc>
  <rcc rId="4217" sId="2" numFmtId="4">
    <oc r="H59">
      <v>600.5</v>
    </oc>
    <nc r="H59">
      <v>605.5</v>
    </nc>
  </rcc>
  <rcc rId="4218" sId="2" numFmtId="4">
    <oc r="H62">
      <v>4594.3599999999997</v>
    </oc>
    <nc r="H62">
      <v>5073.6400000000003</v>
    </nc>
  </rcc>
  <rcc rId="4219" sId="2" numFmtId="4">
    <oc r="H82">
      <v>10199.530000000001</v>
    </oc>
    <nc r="H82">
      <v>11028.06</v>
    </nc>
  </rcc>
  <rcc rId="4220" sId="2" numFmtId="4">
    <oc r="H85">
      <v>1333.89</v>
    </oc>
    <nc r="H85">
      <v>1515.39</v>
    </nc>
  </rcc>
</revisions>
</file>

<file path=xl/revisions/revisionLog1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21" sId="2" numFmtId="4">
    <oc r="H129">
      <v>2828.45</v>
    </oc>
    <nc r="H129">
      <v>3350.34</v>
    </nc>
  </rcc>
</revisions>
</file>

<file path=xl/revisions/revisionLog1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22" sId="2" numFmtId="4">
    <oc r="H77">
      <v>3865.28</v>
    </oc>
    <nc r="H77">
      <v>4212.58</v>
    </nc>
  </rcc>
</revisions>
</file>

<file path=xl/revisions/revisionLog1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23" sId="2" numFmtId="4">
    <oc r="H65">
      <v>1199.47</v>
    </oc>
    <nc r="H65">
      <v>1728.28</v>
    </nc>
  </rcc>
  <rcc rId="4224" sId="2" numFmtId="4">
    <oc r="H66">
      <v>4.09</v>
    </oc>
    <nc r="H66">
      <v>4.24</v>
    </nc>
  </rcc>
  <rcc rId="4225" sId="2" numFmtId="4">
    <oc r="H67">
      <v>78.61</v>
    </oc>
    <nc r="H67">
      <v>150</v>
    </nc>
  </rcc>
  <rcc rId="4226" sId="2" numFmtId="4">
    <oc r="H68">
      <v>213.53</v>
    </oc>
    <nc r="H68">
      <v>321.08999999999997</v>
    </nc>
  </rcc>
  <rcc rId="4227" sId="2" numFmtId="4">
    <oc r="H69">
      <v>0.06</v>
    </oc>
    <nc r="H69">
      <v>0.09</v>
    </nc>
  </rcc>
</revisions>
</file>

<file path=xl/revisions/revisionLog1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28" sId="2" numFmtId="4">
    <oc r="H132">
      <v>0.99</v>
    </oc>
    <nc r="H132">
      <v>7.73</v>
    </nc>
  </rcc>
  <rcc rId="4229" sId="2" numFmtId="4">
    <oc r="H134">
      <v>1057.94</v>
    </oc>
    <nc r="H134">
      <v>1125.19</v>
    </nc>
  </rcc>
</revisions>
</file>

<file path=xl/revisions/revisionLog1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30" sId="2">
    <oc r="C125" t="inlineStr">
      <is>
        <t>188 1 16 43000 01 0000 140</t>
      </is>
    </oc>
    <nc r="C125" t="inlineStr">
      <is>
        <t>322 1 16 43000 01 0000 140</t>
      </is>
    </nc>
  </rcc>
</revisions>
</file>

<file path=xl/revisions/revisionLog1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31" sId="2" numFmtId="4">
    <oc r="H95">
      <v>32.07</v>
    </oc>
    <nc r="H95">
      <v>37.07</v>
    </nc>
  </rcc>
  <rcc rId="4232" sId="2">
    <oc r="C99" t="inlineStr">
      <is>
        <t>000 1 16 23000 00 0000 140</t>
      </is>
    </oc>
    <nc r="C99" t="inlineStr">
      <is>
        <t>923 1 16 23000 00 0000 140</t>
      </is>
    </nc>
  </rcc>
  <rcc rId="4233" sId="2" numFmtId="4">
    <oc r="H101">
      <v>128.44999999999999</v>
    </oc>
    <nc r="H101">
      <v>101.2</v>
    </nc>
  </rcc>
  <rcc rId="4234" sId="2" numFmtId="4">
    <oc r="H109">
      <v>50.5</v>
    </oc>
    <nc r="H109">
      <v>69.5</v>
    </nc>
  </rcc>
  <rcc rId="4235" sId="2" numFmtId="4">
    <oc r="H110">
      <v>1.54</v>
    </oc>
    <nc r="H110">
      <v>2.04</v>
    </nc>
  </rcc>
  <rcc rId="4236" sId="2" numFmtId="4">
    <oc r="H113">
      <v>43.11</v>
    </oc>
    <nc r="H113">
      <v>43.36</v>
    </nc>
  </rcc>
  <rcc rId="4237" sId="2" numFmtId="4">
    <oc r="H117">
      <v>7.01</v>
    </oc>
    <nc r="H117">
      <v>7.37</v>
    </nc>
  </rcc>
  <rcc rId="4238" sId="2" numFmtId="4">
    <oc r="H121">
      <v>58</v>
    </oc>
    <nc r="H121">
      <v>62</v>
    </nc>
  </rcc>
  <rcc rId="4239" sId="2" numFmtId="4">
    <oc r="H124">
      <v>310.54000000000002</v>
    </oc>
    <nc r="H124">
      <v>344.06</v>
    </nc>
  </rcc>
  <rcc rId="4240" sId="2" numFmtId="4">
    <oc r="H127">
      <v>147.5</v>
    </oc>
    <nc r="H127">
      <v>168.5</v>
    </nc>
  </rcc>
</revisions>
</file>

<file path=xl/revisions/revisionLog1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41" sId="2" numFmtId="4">
    <oc r="H11">
      <v>228258.97</v>
    </oc>
    <nc r="H11">
      <v>228185.65</v>
    </nc>
  </rcc>
  <rcc rId="4242" sId="2" numFmtId="4">
    <oc r="H23">
      <v>18424.400000000001</v>
    </oc>
    <nc r="H23">
      <v>12959.56</v>
    </nc>
  </rcc>
  <rcc rId="4243" sId="2" numFmtId="4">
    <oc r="H27">
      <v>24263.49</v>
    </oc>
    <nc r="H27">
      <v>24257.360000000001</v>
    </nc>
  </rcc>
  <rcc rId="4244" sId="2" numFmtId="4">
    <oc r="H28">
      <v>5.51</v>
    </oc>
    <nc r="H28">
      <v>6.12</v>
    </nc>
  </rcc>
  <rcc rId="4245" sId="2" numFmtId="4">
    <oc r="H35">
      <v>10783.53</v>
    </oc>
    <nc r="H35">
      <v>1078.53</v>
    </nc>
  </rcc>
  <rcc rId="4246" sId="2" numFmtId="4">
    <oc r="H82">
      <v>11028.06</v>
    </oc>
    <nc r="H82">
      <v>11029.88</v>
    </nc>
  </rcc>
</revisions>
</file>

<file path=xl/revisions/revisionLog1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47" sId="2" numFmtId="4">
    <oc r="H134">
      <v>1125.19</v>
    </oc>
    <nc r="H134">
      <v>1140.19</v>
    </nc>
  </rcc>
</revisions>
</file>

<file path=xl/revisions/revisionLog1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48" sId="2" numFmtId="4">
    <oc r="H138">
      <v>13780.66</v>
    </oc>
    <nc r="H138">
      <v>15311.84</v>
    </nc>
  </rcc>
  <rcc rId="4249" sId="2" numFmtId="4">
    <oc r="H139">
      <v>320562.17</v>
    </oc>
    <nc r="H139">
      <v>355167.32</v>
    </nc>
  </rcc>
  <rcc rId="4250" sId="2" numFmtId="4">
    <oc r="H149">
      <v>44817.65</v>
    </oc>
    <nc r="H149">
      <v>47258.2</v>
    </nc>
  </rcc>
  <rcc rId="4251" sId="2" numFmtId="4">
    <oc r="H151">
      <v>3520.05</v>
    </oc>
    <nc r="H151">
      <v>4190.57</v>
    </nc>
  </rcc>
  <rcc rId="4252" sId="2" numFmtId="4">
    <oc r="H152">
      <v>9560</v>
    </oc>
    <nc r="H152">
      <v>10348.700000000001</v>
    </nc>
  </rcc>
  <rcc rId="4253" sId="2" numFmtId="4">
    <oc r="H155">
      <v>367131.9</v>
    </oc>
    <nc r="H155">
      <v>409454.1</v>
    </nc>
  </rcc>
  <rcc rId="4254" sId="2" numFmtId="4">
    <oc r="H161">
      <v>-336.97</v>
    </oc>
    <nc r="H161">
      <v>-356.06</v>
    </nc>
  </rcc>
</revisions>
</file>

<file path=xl/revisions/revisionLog1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55" sId="2" numFmtId="4">
    <oc r="H146">
      <v>2584</v>
    </oc>
    <nc r="H146">
      <v>4173.41</v>
    </nc>
  </rcc>
</revisions>
</file>

<file path=xl/revisions/revisionLog1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56" sId="2" numFmtId="4">
    <oc r="I139">
      <v>421575.52</v>
    </oc>
    <nc r="I139">
      <f>421575.52+5314.78</f>
    </nc>
  </rcc>
  <rcc rId="4257" sId="2" numFmtId="4">
    <oc r="I151">
      <v>4556.75</v>
    </oc>
    <nc r="I151">
      <f>4556.75-94</f>
    </nc>
  </rcc>
  <rcc rId="4258" sId="2" numFmtId="4">
    <oc r="I154">
      <v>0</v>
    </oc>
    <nc r="I154">
      <v>18.399999999999999</v>
    </nc>
  </rcc>
  <rcc rId="4259" sId="2">
    <oc r="I149">
      <v>50089.54</v>
    </oc>
    <nc r="I149">
      <f>50089.54+4709.1+6076.4</f>
    </nc>
  </rcc>
  <rcc rId="4260" sId="2" numFmtId="4">
    <oc r="I146">
      <v>4173.4399999999996</v>
    </oc>
    <nc r="I146">
      <f>4173.44+5807.4</f>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Лист1!$C$1:$L$162</formula>
    <oldFormula>Лист1!$C$1:$L$162</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1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67" sId="2" numFmtId="4">
    <oc r="H139">
      <v>355167.32</v>
    </oc>
    <nc r="H139">
      <v>357680.02</v>
    </nc>
  </rcc>
  <rcc rId="4268" sId="2" numFmtId="4">
    <oc r="H146">
      <v>4173.41</v>
    </oc>
    <nc r="H146">
      <v>7756.57</v>
    </nc>
  </rcc>
</revisions>
</file>

<file path=xl/revisions/revisionLog1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69" sId="2" numFmtId="4">
    <oc r="G142">
      <v>299.7</v>
    </oc>
    <nc r="G142">
      <v>629.37</v>
    </nc>
  </rcc>
  <rcc rId="4270" sId="2" numFmtId="4">
    <oc r="H142">
      <v>299.7</v>
    </oc>
    <nc r="H142">
      <v>629.37</v>
    </nc>
  </rcc>
  <rcc rId="4271" sId="2" numFmtId="4">
    <oc r="I142">
      <v>299.7</v>
    </oc>
    <nc r="I142">
      <v>629.37</v>
    </nc>
  </rcc>
  <rcc rId="4272" sId="2">
    <oc r="E142" t="inlineStr">
      <is>
        <t xml:space="preserve"> Администрация муниципального образования городского округа "Инта"</t>
      </is>
    </oc>
    <nc r="E142" t="inlineStr">
      <is>
        <t xml:space="preserve"> Администрация муниципального образования городского округа "Инта"                                          Отдел спорта и молодежной политики администрации муниципального                                Отдел культуры администрации муниципального образования городского округа "Инта"образования городского округа "Инта"</t>
      </is>
    </nc>
  </rcc>
  <rrc rId="4273" sId="2" ref="A143:XFD143"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3:XFD143" start="0" length="0">
      <dxf>
        <font>
          <sz val="10"/>
          <name val="Times New Roman"/>
          <scheme val="none"/>
        </font>
      </dxf>
    </rfmt>
    <rcc rId="0" sId="2" dxf="1">
      <nc r="C143" t="inlineStr">
        <is>
          <t>939 2 02 25027 04 0000 151</t>
        </is>
      </nc>
      <ndxf>
        <alignment vertical="top" readingOrder="0"/>
        <border outline="0">
          <left style="thin">
            <color indexed="64"/>
          </left>
          <right style="thin">
            <color indexed="64"/>
          </right>
          <top style="thin">
            <color indexed="64"/>
          </top>
          <bottom style="thin">
            <color indexed="64"/>
          </bottom>
        </border>
      </ndxf>
    </rcc>
    <rcc rId="0" sId="2" dxf="1">
      <nc r="D143" t="inlineStr">
        <is>
          <t>Субсидии бюджетам городских округов на реализацию мероприятий государственной программы Российской Федерации "Доступная среда" на 2011 - 2020 годы</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3" t="inlineStr">
        <is>
          <t>Отдел спорта и молодежной политики администрации муниципального образования городского округа "Инта"</t>
        </is>
      </nc>
      <ndxf>
        <alignment horizontal="center" vertical="top" wrapText="1" readingOrder="0"/>
        <border outline="0">
          <left style="thin">
            <color indexed="64"/>
          </left>
          <right style="thin">
            <color indexed="64"/>
          </right>
          <top style="thin">
            <color indexed="64"/>
          </top>
          <bottom style="thin">
            <color indexed="64"/>
          </bottom>
        </border>
      </ndxf>
    </rcc>
    <rfmt sheetId="2" sqref="F143" start="0" length="0">
      <dxf>
        <alignment vertical="top" readingOrder="0"/>
        <border outline="0">
          <left style="thin">
            <color indexed="64"/>
          </left>
          <right style="thin">
            <color indexed="64"/>
          </right>
          <top style="thin">
            <color indexed="64"/>
          </top>
          <bottom style="thin">
            <color indexed="64"/>
          </bottom>
        </border>
      </dxf>
    </rfmt>
    <rcc rId="0" sId="2" dxf="1" numFmtId="4">
      <nc r="G143">
        <v>29.97</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143">
        <v>29.97</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143">
        <v>29.97</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143">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143">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143">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143" start="0" length="0">
      <dxf>
        <alignment vertical="top" readingOrder="0"/>
      </dxf>
    </rfmt>
    <rfmt sheetId="2" sqref="N143" start="0" length="0">
      <dxf>
        <alignment vertical="top" readingOrder="0"/>
      </dxf>
    </rfmt>
  </rrc>
  <rrc rId="4274" sId="2" ref="A143:XFD143"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3:XFD143" start="0" length="0">
      <dxf>
        <font>
          <sz val="10"/>
          <name val="Times New Roman"/>
          <scheme val="none"/>
        </font>
      </dxf>
    </rfmt>
    <rcc rId="0" sId="2" dxf="1">
      <nc r="C143" t="inlineStr">
        <is>
          <t>956 2 02 25027 04 0000 151</t>
        </is>
      </nc>
      <ndxf>
        <alignment vertical="top" readingOrder="0"/>
        <border outline="0">
          <left style="thin">
            <color indexed="64"/>
          </left>
          <right style="thin">
            <color indexed="64"/>
          </right>
          <top style="thin">
            <color indexed="64"/>
          </top>
          <bottom style="thin">
            <color indexed="64"/>
          </bottom>
        </border>
      </ndxf>
    </rcc>
    <rcc rId="0" sId="2" dxf="1">
      <nc r="D143" t="inlineStr">
        <is>
          <t>Субсидии бюджетам городских округов на реализацию мероприятий государственной программы Российской Федерации "Доступная среда" на 2011 - 2020 годы</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3" t="inlineStr">
        <is>
          <t>Отдел культуры администрации муниципального образования городского округа "Инта"</t>
        </is>
      </nc>
      <ndxf>
        <alignment horizontal="center" vertical="top" wrapText="1" readingOrder="0"/>
        <border outline="0">
          <left style="thin">
            <color indexed="64"/>
          </left>
          <right style="thin">
            <color indexed="64"/>
          </right>
          <top style="thin">
            <color indexed="64"/>
          </top>
          <bottom style="thin">
            <color indexed="64"/>
          </bottom>
        </border>
      </ndxf>
    </rcc>
    <rfmt sheetId="2" sqref="F143" start="0" length="0">
      <dxf>
        <alignment vertical="top" readingOrder="0"/>
        <border outline="0">
          <left style="thin">
            <color indexed="64"/>
          </left>
          <right style="thin">
            <color indexed="64"/>
          </right>
          <top style="thin">
            <color indexed="64"/>
          </top>
          <bottom style="thin">
            <color indexed="64"/>
          </bottom>
        </border>
      </dxf>
    </rfmt>
    <rcc rId="0" sId="2" dxf="1" numFmtId="4">
      <nc r="G143">
        <v>299.7</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143">
        <v>299.7</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143">
        <v>299.7</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143">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143">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143">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143" start="0" length="0">
      <dxf>
        <alignment vertical="top" readingOrder="0"/>
      </dxf>
    </rfmt>
    <rfmt sheetId="2" sqref="N143" start="0" length="0">
      <dxf>
        <alignment vertical="top" readingOrder="0"/>
      </dxf>
    </rfmt>
  </rrc>
  <rcc rId="4275" sId="2">
    <oc r="C142" t="inlineStr">
      <is>
        <t>923 2 02 25027 04 0000 151</t>
      </is>
    </oc>
    <nc r="C142" t="inlineStr">
      <is>
        <t>000 2 02 25027 04 0000 151</t>
      </is>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Лист1!$C$1:$L$160</formula>
    <oldFormula>Лист1!$C$1:$L$160</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1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Лист1!$C$1:$L$160</formula>
    <oldFormula>Лист1!$C$1:$L$160</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1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Лист1!$C$1:$L$160</formula>
    <oldFormula>Лист1!$C$1:$L$160</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1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Лист1!$C$1:$L$160</formula>
    <oldFormula>Лист1!$C$1:$L$160</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308" sId="2" numFmtId="4">
    <oc r="J48">
      <f>J49</f>
    </oc>
    <nc r="J48">
      <v>190</v>
    </nc>
  </rcc>
  <rcc rId="4309" sId="2" numFmtId="4">
    <oc r="K48">
      <f>K49</f>
    </oc>
    <nc r="K48">
      <v>190</v>
    </nc>
  </rcc>
  <rcc rId="4310" sId="2" numFmtId="4">
    <oc r="L48">
      <f>L49</f>
    </oc>
    <nc r="L48">
      <v>190</v>
    </nc>
  </rcc>
  <rcc rId="4311" sId="2" numFmtId="4">
    <oc r="J47">
      <v>0</v>
    </oc>
    <nc r="J47">
      <v>10</v>
    </nc>
  </rcc>
  <rcc rId="4312" sId="2" numFmtId="4">
    <oc r="K47">
      <v>0</v>
    </oc>
    <nc r="K47">
      <v>10</v>
    </nc>
  </rcc>
  <rcc rId="4313" sId="2" numFmtId="4">
    <oc r="L47">
      <v>0</v>
    </oc>
    <nc r="L47">
      <v>10</v>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Лист1!$C$1:$L$161</formula>
    <oldFormula>Лист1!$C$1:$L$161</oldFormula>
  </rdn>
  <rdn rId="0" localSheetId="2" customView="1" name="Z_5BFBE340_7A77_4A81_BD8D_F4A5E4682C7D_.wvu.PrintTitles" hidden="1" oldHidden="1">
    <formula>Лист1!$5:$7</formula>
    <oldFormula>Лист1!$5:$7</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7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80" sId="2">
    <oc r="I188">
      <f>I189+I248+I252</f>
    </oc>
    <nc r="I188">
      <f>I189+I248+I252+14996.8</f>
    </nc>
  </rcc>
  <rcc rId="2281" sId="2">
    <oc r="H188">
      <f>H189+H248+H252</f>
    </oc>
    <nc r="H188">
      <f>H189+H248+H252+88963.5+27897.3</f>
    </nc>
  </rcc>
</revisions>
</file>

<file path=xl/revisions/revisionLog7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82" sId="2">
    <oc r="H188">
      <f>H189+H248+H252+88963.5+27897.3</f>
    </oc>
    <nc r="H188">
      <f>H189+H248+H252+88963.5+27897.2</f>
    </nc>
  </rcc>
</revisions>
</file>

<file path=xl/revisions/revisionLog8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59B1F92E-3080-4B3C-AB43-7CBA0A8FFB6D}" action="delete"/>
  <rdn rId="0" localSheetId="1" customView="1" name="Z_59B1F92E_3080_4B3C_AB43_7CBA0A8FFB6D_.wvu.PrintArea" hidden="1" oldHidden="1">
    <formula>'на 01.07.'!$A$4:$L$175</formula>
    <oldFormula>'на 01.07.'!$A$4:$L$175</oldFormula>
  </rdn>
  <rdn rId="0" localSheetId="1" customView="1" name="Z_59B1F92E_3080_4B3C_AB43_7CBA0A8FFB6D_.wvu.PrintTitles" hidden="1" oldHidden="1">
    <formula>'на 01.07.'!$4:$6</formula>
    <oldFormula>'на 01.07.'!$4:$6</oldFormula>
  </rdn>
  <rdn rId="0" localSheetId="1" customView="1" name="Z_59B1F92E_3080_4B3C_AB43_7CBA0A8FFB6D_.wvu.Cols" hidden="1" oldHidden="1">
    <formula>'на 01.07.'!$A:$B,'на 01.07.'!$F:$F</formula>
    <oldFormula>'на 01.07.'!$A:$B,'на 01.07.'!$F:$F</oldFormula>
  </rdn>
  <rdn rId="0" localSheetId="2" customView="1" name="Z_59B1F92E_3080_4B3C_AB43_7CBA0A8FFB6D_.wvu.PrintArea" hidden="1" oldHidden="1">
    <formula>Лист1!$C$1:$L$254</formula>
    <oldFormula>Лист1!$C$1:$L$254</oldFormula>
  </rdn>
  <rdn rId="0" localSheetId="2" customView="1" name="Z_59B1F92E_3080_4B3C_AB43_7CBA0A8FFB6D_.wvu.PrintTitles" hidden="1" oldHidden="1">
    <formula>Лист1!$4:$6</formula>
    <oldFormula>Лист1!$4:$6</oldFormula>
  </rdn>
  <rdn rId="0" localSheetId="2" customView="1" name="Z_59B1F92E_3080_4B3C_AB43_7CBA0A8FFB6D_.wvu.Cols" hidden="1" oldHidden="1">
    <formula>Лист1!$A:$B,Лист1!$F:$F</formula>
    <oldFormula>Лист1!$A:$B,Лист1!$F:$F</oldFormula>
  </rdn>
  <rcv guid="{59B1F92E-3080-4B3C-AB43-7CBA0A8FFB6D}" action="add"/>
</revisions>
</file>

<file path=xl/revisions/revisionLog8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5BFBE340_7A77_4A81_BD8D_F4A5E4682C7D_.wvu.PrintArea" hidden="1" oldHidden="1">
    <formula>'на 01.07.'!$A$4:$L$175</formula>
  </rdn>
  <rdn rId="0" localSheetId="1" customView="1" name="Z_5BFBE340_7A77_4A81_BD8D_F4A5E4682C7D_.wvu.PrintTitles" hidden="1" oldHidden="1">
    <formula>'на 01.07.'!$4:$6</formula>
  </rdn>
  <rdn rId="0" localSheetId="1" customView="1" name="Z_5BFBE340_7A77_4A81_BD8D_F4A5E4682C7D_.wvu.Cols" hidden="1" oldHidden="1">
    <formula>'на 01.07.'!$A:$B,'на 01.07.'!$F:$F</formula>
  </rdn>
  <rdn rId="0" localSheetId="2" customView="1" name="Z_5BFBE340_7A77_4A81_BD8D_F4A5E4682C7D_.wvu.PrintArea" hidden="1" oldHidden="1">
    <formula>Лист1!$C$1:$L$254</formula>
  </rdn>
  <rdn rId="0" localSheetId="2" customView="1" name="Z_5BFBE340_7A77_4A81_BD8D_F4A5E4682C7D_.wvu.PrintTitles" hidden="1" oldHidden="1">
    <formula>Лист1!$4:$6</formula>
  </rdn>
  <rdn rId="0" localSheetId="2" customView="1" name="Z_5BFBE340_7A77_4A81_BD8D_F4A5E4682C7D_.wvu.Cols" hidden="1" oldHidden="1">
    <formula>Лист1!$A:$B,Лист1!$F:$F</formula>
  </rdn>
  <rcv guid="{5BFBE340-7A77-4A81-BD8D-F4A5E4682C7D}" action="add"/>
</revisions>
</file>

<file path=xl/revisions/revisionLog8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95" sId="2">
    <oc r="C2" t="inlineStr">
      <is>
        <t>Реестр источников доходов республиканского бюджета Республики Коми на 2018 год и плановый период 2019 и 2020 годов</t>
      </is>
    </oc>
    <nc r="C2" t="inlineStr">
      <is>
        <t>Реестр источников доходов  бюджета муниципального образования городского округа "Инта" на 2018 год и плановый период 2019 и 2020 годов</t>
      </is>
    </nc>
  </rcc>
  <rcc rId="2296" sId="2" numFmtId="4">
    <oc r="G11">
      <f>G12+G13</f>
    </oc>
    <nc r="G11">
      <v>0</v>
    </nc>
  </rcc>
  <rcc rId="2297" sId="2" numFmtId="4">
    <oc r="H11">
      <f>H12+H13</f>
    </oc>
    <nc r="H11">
      <v>0</v>
    </nc>
  </rcc>
  <rcc rId="2298" sId="2" numFmtId="4">
    <oc r="I11">
      <f>I12+I13</f>
    </oc>
    <nc r="I11">
      <v>0</v>
    </nc>
  </rcc>
  <rcc rId="2299" sId="2" numFmtId="4">
    <oc r="J11">
      <f>J12+J13</f>
    </oc>
    <nc r="J11">
      <v>0</v>
    </nc>
  </rcc>
  <rcc rId="2300" sId="2" numFmtId="4">
    <oc r="K11">
      <f>K12+K13</f>
    </oc>
    <nc r="K11">
      <v>0</v>
    </nc>
  </rcc>
  <rcc rId="2301" sId="2" numFmtId="4">
    <oc r="L11">
      <f>L12+L13</f>
    </oc>
    <nc r="L11">
      <v>0</v>
    </nc>
  </rcc>
  <rcc rId="2302" sId="2" numFmtId="4">
    <oc r="G12">
      <v>8714768</v>
    </oc>
    <nc r="G12">
      <v>0</v>
    </nc>
  </rcc>
  <rcc rId="2303" sId="2" numFmtId="4">
    <oc r="H12">
      <v>5527578.3899999997</v>
    </oc>
    <nc r="H12">
      <v>0</v>
    </nc>
  </rcc>
  <rcc rId="2304" sId="2" numFmtId="4">
    <oc r="I12">
      <v>6677400</v>
    </oc>
    <nc r="I12">
      <v>0</v>
    </nc>
  </rcc>
  <rcc rId="2305" sId="2" numFmtId="4">
    <oc r="J12">
      <v>6714477.9000000004</v>
    </oc>
    <nc r="J12">
      <v>0</v>
    </nc>
  </rcc>
  <rcc rId="2306" sId="2" numFmtId="4">
    <oc r="K12">
      <v>6784444.2000000002</v>
    </oc>
    <nc r="K12">
      <v>0</v>
    </nc>
  </rcc>
  <rcc rId="2307" sId="2" numFmtId="4">
    <oc r="L12">
      <v>6950663.0999999996</v>
    </oc>
    <nc r="L12">
      <v>0</v>
    </nc>
  </rcc>
  <rcc rId="2308" sId="2" numFmtId="4">
    <oc r="G13">
      <v>7476512</v>
    </oc>
    <nc r="G13">
      <v>0</v>
    </nc>
  </rcc>
  <rcc rId="2309" sId="2" numFmtId="4">
    <oc r="H13">
      <v>8720768.8000000007</v>
    </oc>
    <nc r="H13">
      <v>0</v>
    </nc>
  </rcc>
  <rcc rId="2310" sId="2" numFmtId="4">
    <oc r="I13">
      <v>11272600</v>
    </oc>
    <nc r="I13">
      <v>0</v>
    </nc>
  </rcc>
  <rcc rId="2311" sId="2" numFmtId="4">
    <oc r="J13">
      <v>10071716.800000001</v>
    </oc>
    <nc r="J13">
      <v>0</v>
    </nc>
  </rcc>
  <rcc rId="2312" sId="2" numFmtId="4">
    <oc r="K13">
      <v>10176666.4</v>
    </oc>
    <nc r="K13">
      <v>0</v>
    </nc>
  </rcc>
  <rcc rId="2313" sId="2" numFmtId="4">
    <oc r="L13">
      <v>10425994.699999999</v>
    </oc>
    <nc r="L13">
      <v>0</v>
    </nc>
  </rcc>
  <rfmt sheetId="2" sqref="G15" start="0" length="0">
    <dxf>
      <font>
        <b/>
        <sz val="8"/>
        <color auto="1"/>
        <name val="Arial Narrow"/>
        <scheme val="none"/>
      </font>
      <numFmt numFmtId="4" formatCode="#,##0.00"/>
      <alignment horizontal="right" vertical="center" readingOrder="0"/>
      <border outline="0">
        <left style="hair">
          <color indexed="64"/>
        </left>
        <right style="hair">
          <color indexed="64"/>
        </right>
      </border>
    </dxf>
  </rfmt>
  <rfmt sheetId="2" sqref="G15" start="0" length="0">
    <dxf>
      <font>
        <b val="0"/>
        <sz val="10"/>
        <color auto="1"/>
        <name val="Times New Roman"/>
        <scheme val="none"/>
      </font>
      <numFmt numFmtId="165" formatCode="#,##0.0"/>
      <alignment horizontal="center" vertical="top" readingOrder="0"/>
      <border outline="0">
        <left style="thin">
          <color indexed="64"/>
        </left>
        <right style="thin">
          <color indexed="64"/>
        </right>
      </border>
    </dxf>
  </rfmt>
  <rcc rId="2314" sId="2" numFmtId="4">
    <oc r="G18">
      <v>70925</v>
    </oc>
    <nc r="G18">
      <v>0</v>
    </nc>
  </rcc>
  <rcc rId="2315" sId="2" numFmtId="4">
    <oc r="H18">
      <v>38786.980000000003</v>
    </oc>
    <nc r="H18">
      <v>0</v>
    </nc>
  </rcc>
  <rcc rId="2316" sId="2" numFmtId="4">
    <oc r="I18">
      <v>66195.399999999994</v>
    </oc>
    <nc r="I18">
      <v>0</v>
    </nc>
  </rcc>
  <rcc rId="2317" sId="2" numFmtId="4">
    <oc r="J18">
      <v>67188.399999999994</v>
    </oc>
    <nc r="J18">
      <v>0</v>
    </nc>
  </rcc>
  <rcc rId="2318" sId="2" numFmtId="4">
    <oc r="K18">
      <v>68263.385160238264</v>
    </oc>
    <nc r="K18">
      <v>0</v>
    </nc>
  </rcc>
  <rcc rId="2319" sId="2" numFmtId="4">
    <oc r="L18">
      <v>69355.600000000006</v>
    </oc>
    <nc r="L18">
      <v>0</v>
    </nc>
  </rcc>
  <rrc rId="2320" sId="2" ref="A18:XFD18" action="deleteRow">
    <undo index="5" exp="ref" v="1" dr="L18" r="L14" sId="2"/>
    <undo index="5" exp="ref" v="1" dr="K18" r="K14" sId="2"/>
    <undo index="5" exp="ref" v="1" dr="J18" r="J14" sId="2"/>
    <undo index="5" exp="ref" v="1" dr="I18" r="I14" sId="2"/>
    <undo index="5" exp="ref" v="1" dr="H18" r="H14" sId="2"/>
    <undo index="5" exp="ref" v="1" dr="G18" r="G14"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47:$XFD$247" dn="Z_10B69522_62AE_4313_859A_9E4F497E803C_.wvu.Rows" sId="2"/>
    <undo index="4" exp="area" ref3D="1" dr="$A$163:$XFD$163" dn="Z_10B69522_62AE_4313_859A_9E4F497E803C_.wvu.Rows" sId="2"/>
    <undo index="2" exp="area" ref3D="1" dr="$A$158:$XFD$159" dn="Z_10B69522_62AE_4313_859A_9E4F497E803C_.wvu.Rows" sId="2"/>
    <undo index="1" exp="area" ref3D="1" dr="$A$113:$XFD$113"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8:XFD18" start="0" length="0">
      <dxf>
        <font>
          <sz val="10"/>
          <name val="Times New Roman"/>
          <scheme val="none"/>
        </font>
      </dxf>
    </rfmt>
    <rcc rId="0" sId="2" dxf="1">
      <nc r="C18" t="inlineStr">
        <is>
          <t>182 1 01 02040 01 0000 110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18" t="inlineStr">
        <is>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is>
      </nc>
      <ndxf>
        <font>
          <sz val="10"/>
          <color auto="1"/>
          <name val="Times New Roman"/>
          <scheme val="none"/>
        </font>
        <numFmt numFmtId="164" formatCode="?"/>
        <alignment horizontal="left" vertical="top" wrapText="1" readingOrder="0"/>
        <border outline="0">
          <left style="thin">
            <color indexed="64"/>
          </left>
          <right style="thin">
            <color indexed="64"/>
          </right>
          <top style="thin">
            <color indexed="64"/>
          </top>
          <bottom style="thin">
            <color indexed="64"/>
          </bottom>
        </border>
      </ndxf>
    </rcc>
    <rcc rId="0" sId="2" dxf="1">
      <nc r="E18" t="inlineStr">
        <is>
          <t>Федеральная налоговая служба</t>
        </is>
      </nc>
      <ndxf>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18" start="0" length="0">
      <dxf>
        <alignment vertical="top" readingOrder="0"/>
        <border outline="0">
          <left style="thin">
            <color indexed="64"/>
          </left>
          <right style="thin">
            <color indexed="64"/>
          </right>
          <top style="thin">
            <color indexed="64"/>
          </top>
          <bottom style="thin">
            <color indexed="64"/>
          </bottom>
        </border>
      </dxf>
    </rfmt>
    <rcc rId="0" sId="2" dxf="1" numFmtId="4">
      <nc r="G18">
        <v>0</v>
      </nc>
      <ndxf>
        <numFmt numFmtId="165" formatCode="#,##0.0"/>
        <alignment horizontal="center" vertical="top" wrapText="1" readingOrder="0"/>
        <border outline="0">
          <left style="thin">
            <color indexed="64"/>
          </left>
          <right style="thin">
            <color indexed="64"/>
          </right>
          <top style="thin">
            <color indexed="64"/>
          </top>
          <bottom style="thin">
            <color indexed="64"/>
          </bottom>
        </border>
      </ndxf>
    </rcc>
    <rcc rId="0" sId="2" dxf="1" numFmtId="4">
      <nc r="H18">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18">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18">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18">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18">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18" start="0" length="0">
      <dxf>
        <alignment vertical="top" readingOrder="0"/>
      </dxf>
    </rfmt>
    <rfmt sheetId="2" sqref="N18" start="0" length="0">
      <dxf>
        <alignment vertical="top" readingOrder="0"/>
      </dxf>
    </rfmt>
  </rrc>
  <rcc rId="2321" sId="2">
    <oc r="G14">
      <f>G15+G16+G17+#REF!</f>
    </oc>
    <nc r="G14">
      <f>G15+G16+G17</f>
    </nc>
  </rcc>
  <rcc rId="2322" sId="2">
    <oc r="H14">
      <f>H15+H16+H17+#REF!</f>
    </oc>
    <nc r="H14">
      <f>H15+H16+H17</f>
    </nc>
  </rcc>
  <rcc rId="2323" sId="2">
    <oc r="I14">
      <f>I15+I16+I17+#REF!</f>
    </oc>
    <nc r="I14">
      <f>I15+I16+I17</f>
    </nc>
  </rcc>
  <rcc rId="2324" sId="2">
    <oc r="J14">
      <f>J15+J16+J17+#REF!</f>
    </oc>
    <nc r="J14">
      <f>J15+J16+J17</f>
    </nc>
  </rcc>
  <rcc rId="2325" sId="2">
    <oc r="K14">
      <f>K15+K16+K17+#REF!</f>
    </oc>
    <nc r="K14">
      <f>K15+K16+K17</f>
    </nc>
  </rcc>
  <rcc rId="2326" sId="2">
    <oc r="L14">
      <f>L15+L16+L17+#REF!</f>
    </oc>
    <nc r="L14">
      <f>L15+L16+L17</f>
    </nc>
  </rcc>
  <rcc rId="2327" sId="2" numFmtId="4">
    <oc r="G15">
      <v>15933337.199999999</v>
    </oc>
    <nc r="G15">
      <v>0</v>
    </nc>
  </rcc>
  <rcc rId="2328" sId="2" numFmtId="4">
    <oc r="G16">
      <v>79860.399999999994</v>
    </oc>
    <nc r="G16">
      <v>0</v>
    </nc>
  </rcc>
  <rcc rId="2329" sId="2" numFmtId="4">
    <oc r="G17">
      <v>96837.9</v>
    </oc>
    <nc r="G17">
      <v>0</v>
    </nc>
  </rcc>
  <rcc rId="2330" sId="2" numFmtId="4">
    <oc r="H17">
      <v>67723.490000000005</v>
    </oc>
    <nc r="H17">
      <v>0</v>
    </nc>
  </rcc>
  <rcc rId="2331" sId="2" numFmtId="4">
    <oc r="H16">
      <v>80332.160000000003</v>
    </oc>
    <nc r="H16">
      <v>0</v>
    </nc>
  </rcc>
  <rcc rId="2332" sId="2" numFmtId="4">
    <oc r="H15">
      <v>9904416</v>
    </oc>
    <nc r="H15">
      <v>0</v>
    </nc>
  </rcc>
  <rcc rId="2333" sId="2" numFmtId="4">
    <oc r="I15">
      <v>15670871.699999999</v>
    </oc>
    <nc r="I15">
      <v>0</v>
    </nc>
  </rcc>
  <rcc rId="2334" sId="2" numFmtId="4">
    <oc r="I16">
      <v>128780.9</v>
    </oc>
    <nc r="I16">
      <v>0</v>
    </nc>
  </rcc>
  <rcc rId="2335" sId="2" numFmtId="4">
    <oc r="K16">
      <v>132804.03143876715</v>
    </oc>
    <nc r="K16">
      <v>0</v>
    </nc>
  </rcc>
  <rcc rId="2336" sId="2" numFmtId="4">
    <oc r="J15">
      <v>15905934.800000001</v>
    </oc>
    <nc r="J15">
      <v>0</v>
    </nc>
  </rcc>
  <rcc rId="2337" sId="2" numFmtId="4">
    <oc r="K15">
      <v>16160429.710228296</v>
    </oc>
    <nc r="K15">
      <v>0</v>
    </nc>
  </rcc>
  <rcc rId="2338" sId="2" numFmtId="4">
    <oc r="L16">
      <v>134928.9</v>
    </oc>
    <nc r="L16">
      <v>0</v>
    </nc>
  </rcc>
  <rcc rId="2339" sId="2" numFmtId="4">
    <oc r="J16">
      <v>130712.6</v>
    </oc>
    <nc r="J16">
      <v>0</v>
    </nc>
  </rcc>
  <rcc rId="2340" sId="2" numFmtId="4">
    <oc r="J17">
      <v>86020.800000000003</v>
    </oc>
    <nc r="J17">
      <v>0</v>
    </nc>
  </rcc>
  <rcc rId="2341" sId="2" numFmtId="4">
    <oc r="L17">
      <v>88795.5</v>
    </oc>
    <nc r="L17">
      <v>0</v>
    </nc>
  </rcc>
  <rcc rId="2342" sId="2" numFmtId="4">
    <oc r="K17">
      <v>87397.152287558114</v>
    </oc>
    <nc r="K17">
      <v>0</v>
    </nc>
  </rcc>
  <rcc rId="2343" sId="2" numFmtId="4">
    <oc r="I17">
      <v>84749.6</v>
    </oc>
    <nc r="I17">
      <v>0</v>
    </nc>
  </rcc>
  <rcc rId="2344" sId="2" numFmtId="4">
    <oc r="L15">
      <v>16418996.6</v>
    </oc>
    <nc r="L15">
      <v>0</v>
    </nc>
  </rcc>
  <rrc rId="2345" sId="2" ref="A10:XFD10" action="deleteRow">
    <undo index="0" exp="ref" v="1" dr="L10" r="L9" sId="2"/>
    <undo index="0" exp="ref" v="1" dr="K10" r="K9" sId="2"/>
    <undo index="0" exp="ref" v="1" dr="J10" r="J9" sId="2"/>
    <undo index="0" exp="ref" v="1" dr="I10" r="I9" sId="2"/>
    <undo index="0" exp="ref" v="1" dr="H10" r="H9"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46:$XFD$246" dn="Z_10B69522_62AE_4313_859A_9E4F497E803C_.wvu.Rows" sId="2"/>
    <undo index="4" exp="area" ref3D="1" dr="$A$162:$XFD$162" dn="Z_10B69522_62AE_4313_859A_9E4F497E803C_.wvu.Rows" sId="2"/>
    <undo index="2" exp="area" ref3D="1" dr="$A$157:$XFD$158" dn="Z_10B69522_62AE_4313_859A_9E4F497E803C_.wvu.Rows" sId="2"/>
    <undo index="1" exp="area" ref3D="1" dr="$A$112:$XFD$112"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0:XFD10" start="0" length="0">
      <dxf>
        <font>
          <sz val="10"/>
          <name val="Times New Roman"/>
          <scheme val="none"/>
        </font>
      </dxf>
    </rfmt>
    <rfmt sheetId="2" sqref="A10" start="0" length="0">
      <dxf>
        <alignment horizontal="center" vertical="center" wrapText="1" readingOrder="0"/>
        <border outline="0">
          <left style="thin">
            <color indexed="64"/>
          </left>
          <right style="thin">
            <color indexed="64"/>
          </right>
          <top style="thin">
            <color indexed="64"/>
          </top>
          <bottom style="thin">
            <color indexed="64"/>
          </bottom>
        </border>
      </dxf>
    </rfmt>
    <rfmt sheetId="2" sqref="B10" start="0" length="0">
      <dxf>
        <alignment horizontal="left" vertical="center" wrapText="1" readingOrder="0"/>
        <border outline="0">
          <left style="thin">
            <color indexed="64"/>
          </left>
          <top style="thin">
            <color indexed="64"/>
          </top>
          <bottom style="thin">
            <color indexed="64"/>
          </bottom>
        </border>
      </dxf>
    </rfmt>
    <rcc rId="0" sId="2" dxf="1">
      <nc r="C10" t="inlineStr">
        <is>
          <t>000 1 01 01000 00 0000 110</t>
        </is>
      </nc>
      <ndxf>
        <font>
          <b/>
          <sz val="10"/>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D10" t="inlineStr">
        <is>
          <t>Налог на прибыль организаций</t>
        </is>
      </nc>
      <ndxf>
        <font>
          <b/>
          <sz val="10"/>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2" dxf="1">
      <nc r="E10" t="inlineStr">
        <is>
          <t>Федеральная налоговая служба</t>
        </is>
      </nc>
      <ndxf>
        <alignment horizontal="center" vertical="top" wrapText="1" readingOrder="0"/>
        <border outline="0">
          <left style="thin">
            <color indexed="64"/>
          </left>
          <right style="thin">
            <color indexed="64"/>
          </right>
          <top style="thin">
            <color indexed="64"/>
          </top>
          <bottom style="thin">
            <color indexed="64"/>
          </bottom>
        </border>
      </ndxf>
    </rcc>
    <rfmt sheetId="2" sqref="F10" start="0" length="0">
      <dxf>
        <font>
          <b/>
          <sz val="1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dxf>
    </rfmt>
    <rcc rId="0" sId="2" dxf="1">
      <nc r="G10">
        <f>G11</f>
      </nc>
      <ndxf>
        <font>
          <b/>
          <sz val="10"/>
          <name val="Times New Roman"/>
          <scheme val="none"/>
        </font>
        <numFmt numFmtId="165" formatCode="#,##0.0"/>
        <alignment horizontal="center" vertical="top" wrapText="1" readingOrder="0"/>
        <border outline="0">
          <left style="thin">
            <color indexed="64"/>
          </left>
          <right style="thin">
            <color indexed="64"/>
          </right>
          <top style="thin">
            <color indexed="64"/>
          </top>
          <bottom style="thin">
            <color indexed="64"/>
          </bottom>
        </border>
      </ndxf>
    </rcc>
    <rcc rId="0" sId="2" dxf="1">
      <nc r="H10">
        <f>H11</f>
      </nc>
      <ndxf>
        <font>
          <b/>
          <sz val="10"/>
          <name val="Times New Roman"/>
          <scheme val="none"/>
        </font>
        <numFmt numFmtId="165" formatCode="#,##0.0"/>
        <alignment horizontal="center" vertical="top" wrapText="1" readingOrder="0"/>
        <border outline="0">
          <left style="thin">
            <color indexed="64"/>
          </left>
          <right style="thin">
            <color indexed="64"/>
          </right>
          <top style="thin">
            <color indexed="64"/>
          </top>
          <bottom style="thin">
            <color indexed="64"/>
          </bottom>
        </border>
      </ndxf>
    </rcc>
    <rcc rId="0" sId="2" dxf="1">
      <nc r="I10">
        <f>I11</f>
      </nc>
      <ndxf>
        <font>
          <b/>
          <sz val="10"/>
          <name val="Times New Roman"/>
          <scheme val="none"/>
        </font>
        <numFmt numFmtId="165" formatCode="#,##0.0"/>
        <alignment horizontal="center" vertical="top" wrapText="1" readingOrder="0"/>
        <border outline="0">
          <left style="thin">
            <color indexed="64"/>
          </left>
          <right style="thin">
            <color indexed="64"/>
          </right>
          <top style="thin">
            <color indexed="64"/>
          </top>
          <bottom style="thin">
            <color indexed="64"/>
          </bottom>
        </border>
      </ndxf>
    </rcc>
    <rcc rId="0" sId="2" dxf="1">
      <nc r="J10">
        <f>J11</f>
      </nc>
      <ndxf>
        <font>
          <b/>
          <sz val="10"/>
          <name val="Times New Roman"/>
          <scheme val="none"/>
        </font>
        <numFmt numFmtId="165" formatCode="#,##0.0"/>
        <alignment horizontal="center" vertical="top" wrapText="1" readingOrder="0"/>
        <border outline="0">
          <left style="thin">
            <color indexed="64"/>
          </left>
          <right style="thin">
            <color indexed="64"/>
          </right>
          <top style="thin">
            <color indexed="64"/>
          </top>
          <bottom style="thin">
            <color indexed="64"/>
          </bottom>
        </border>
      </ndxf>
    </rcc>
    <rcc rId="0" sId="2" dxf="1">
      <nc r="K10">
        <f>K11</f>
      </nc>
      <ndxf>
        <font>
          <b/>
          <sz val="10"/>
          <name val="Times New Roman"/>
          <scheme val="none"/>
        </font>
        <numFmt numFmtId="165" formatCode="#,##0.0"/>
        <alignment horizontal="center" vertical="top" wrapText="1" readingOrder="0"/>
        <border outline="0">
          <left style="thin">
            <color indexed="64"/>
          </left>
          <right style="thin">
            <color indexed="64"/>
          </right>
          <top style="thin">
            <color indexed="64"/>
          </top>
          <bottom style="thin">
            <color indexed="64"/>
          </bottom>
        </border>
      </ndxf>
    </rcc>
    <rcc rId="0" sId="2" dxf="1">
      <nc r="L10">
        <f>L11</f>
      </nc>
      <ndxf>
        <font>
          <b/>
          <sz val="10"/>
          <name val="Times New Roman"/>
          <scheme val="none"/>
        </font>
        <numFmt numFmtId="165" formatCode="#,##0.0"/>
        <alignment horizontal="center" vertical="top" wrapText="1" readingOrder="0"/>
        <border outline="0">
          <left style="thin">
            <color indexed="64"/>
          </left>
          <right style="thin">
            <color indexed="64"/>
          </right>
          <top style="thin">
            <color indexed="64"/>
          </top>
          <bottom style="thin">
            <color indexed="64"/>
          </bottom>
        </border>
      </ndxf>
    </rcc>
    <rfmt sheetId="2" sqref="M10" start="0" length="0">
      <dxf>
        <alignment vertical="top" readingOrder="0"/>
      </dxf>
    </rfmt>
    <rfmt sheetId="2" sqref="N10" start="0" length="0">
      <dxf>
        <numFmt numFmtId="165" formatCode="#,##0.0"/>
        <alignment vertical="top" readingOrder="0"/>
      </dxf>
    </rfmt>
  </rrc>
  <rrc rId="2346" sId="2" ref="A10:XFD10"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45:$XFD$245" dn="Z_10B69522_62AE_4313_859A_9E4F497E803C_.wvu.Rows" sId="2"/>
    <undo index="4" exp="area" ref3D="1" dr="$A$161:$XFD$161" dn="Z_10B69522_62AE_4313_859A_9E4F497E803C_.wvu.Rows" sId="2"/>
    <undo index="2" exp="area" ref3D="1" dr="$A$156:$XFD$157" dn="Z_10B69522_62AE_4313_859A_9E4F497E803C_.wvu.Rows" sId="2"/>
    <undo index="1" exp="area" ref3D="1" dr="$A$111:$XFD$111"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0:XFD10" start="0" length="0">
      <dxf>
        <font>
          <sz val="10"/>
          <name val="Times New Roman"/>
          <scheme val="none"/>
        </font>
      </dxf>
    </rfmt>
    <rfmt sheetId="2" sqref="A10" start="0" length="0">
      <dxf>
        <alignment horizontal="center" vertical="center" wrapText="1" readingOrder="0"/>
        <border outline="0">
          <left style="thin">
            <color indexed="64"/>
          </left>
          <right style="thin">
            <color indexed="64"/>
          </right>
          <top style="thin">
            <color indexed="64"/>
          </top>
          <bottom style="thin">
            <color indexed="64"/>
          </bottom>
        </border>
      </dxf>
    </rfmt>
    <rfmt sheetId="2" sqref="B10" start="0" length="0">
      <dxf>
        <alignment horizontal="left" vertical="center" wrapText="1" readingOrder="0"/>
        <border outline="0">
          <left style="thin">
            <color indexed="64"/>
          </left>
          <top style="thin">
            <color indexed="64"/>
          </top>
          <bottom style="thin">
            <color indexed="64"/>
          </bottom>
        </border>
      </dxf>
    </rfmt>
    <rcc rId="0" sId="2" dxf="1">
      <nc r="C10" t="inlineStr">
        <is>
          <t>000 1 01 01010 00 0000 110</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D10" t="inlineStr">
        <is>
          <t>Налог на прибыль организаций, зачисляемый в бюджеты бюджетной системы Российской Федерации по соответствующим ставкам</t>
        </is>
      </nc>
      <ndxf>
        <font>
          <sz val="10"/>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2" dxf="1">
      <nc r="E10" t="inlineStr">
        <is>
          <t>Федеральная налоговая служба</t>
        </is>
      </nc>
      <ndxf>
        <alignment horizontal="center" vertical="top" wrapText="1" readingOrder="0"/>
        <border outline="0">
          <left style="thin">
            <color indexed="64"/>
          </left>
          <right style="thin">
            <color indexed="64"/>
          </right>
          <top style="thin">
            <color indexed="64"/>
          </top>
          <bottom style="thin">
            <color indexed="64"/>
          </bottom>
        </border>
      </ndxf>
    </rcc>
    <rfmt sheetId="2" sqref="F10" start="0" length="0">
      <dxf>
        <alignment horizontal="center" vertical="top" wrapText="1" readingOrder="0"/>
        <border outline="0">
          <left style="thin">
            <color indexed="64"/>
          </left>
          <right style="thin">
            <color indexed="64"/>
          </right>
          <top style="thin">
            <color indexed="64"/>
          </top>
          <bottom style="thin">
            <color indexed="64"/>
          </bottom>
        </border>
      </dxf>
    </rfmt>
    <rcc rId="0" sId="2" dxf="1" numFmtId="4">
      <nc r="G10">
        <v>0</v>
      </nc>
      <ndxf>
        <numFmt numFmtId="165" formatCode="#,##0.0"/>
        <alignment horizontal="center" vertical="top" wrapText="1" readingOrder="0"/>
        <border outline="0">
          <left style="thin">
            <color indexed="64"/>
          </left>
          <right style="thin">
            <color indexed="64"/>
          </right>
          <top style="thin">
            <color indexed="64"/>
          </top>
          <bottom style="thin">
            <color indexed="64"/>
          </bottom>
        </border>
      </ndxf>
    </rcc>
    <rcc rId="0" sId="2" dxf="1" numFmtId="4">
      <nc r="H10">
        <v>0</v>
      </nc>
      <ndxf>
        <numFmt numFmtId="165" formatCode="#,##0.0"/>
        <alignment horizontal="center" vertical="top" wrapText="1" readingOrder="0"/>
        <border outline="0">
          <left style="thin">
            <color indexed="64"/>
          </left>
          <right style="thin">
            <color indexed="64"/>
          </right>
          <top style="thin">
            <color indexed="64"/>
          </top>
          <bottom style="thin">
            <color indexed="64"/>
          </bottom>
        </border>
      </ndxf>
    </rcc>
    <rcc rId="0" sId="2" dxf="1" numFmtId="4">
      <nc r="I10">
        <v>0</v>
      </nc>
      <ndxf>
        <numFmt numFmtId="165" formatCode="#,##0.0"/>
        <alignment horizontal="center" vertical="top" wrapText="1" readingOrder="0"/>
        <border outline="0">
          <left style="thin">
            <color indexed="64"/>
          </left>
          <right style="thin">
            <color indexed="64"/>
          </right>
          <top style="thin">
            <color indexed="64"/>
          </top>
          <bottom style="thin">
            <color indexed="64"/>
          </bottom>
        </border>
      </ndxf>
    </rcc>
    <rcc rId="0" sId="2" dxf="1" numFmtId="4">
      <nc r="J10">
        <v>0</v>
      </nc>
      <ndxf>
        <numFmt numFmtId="165" formatCode="#,##0.0"/>
        <alignment horizontal="center" vertical="top" wrapText="1" readingOrder="0"/>
        <border outline="0">
          <left style="thin">
            <color indexed="64"/>
          </left>
          <right style="thin">
            <color indexed="64"/>
          </right>
          <top style="thin">
            <color indexed="64"/>
          </top>
          <bottom style="thin">
            <color indexed="64"/>
          </bottom>
        </border>
      </ndxf>
    </rcc>
    <rcc rId="0" sId="2" dxf="1" numFmtId="4">
      <nc r="K10">
        <v>0</v>
      </nc>
      <ndxf>
        <numFmt numFmtId="165" formatCode="#,##0.0"/>
        <alignment horizontal="center" vertical="top" wrapText="1" readingOrder="0"/>
        <border outline="0">
          <left style="thin">
            <color indexed="64"/>
          </left>
          <right style="thin">
            <color indexed="64"/>
          </right>
          <top style="thin">
            <color indexed="64"/>
          </top>
          <bottom style="thin">
            <color indexed="64"/>
          </bottom>
        </border>
      </ndxf>
    </rcc>
    <rcc rId="0" sId="2" dxf="1" numFmtId="4">
      <nc r="L10">
        <v>0</v>
      </nc>
      <ndxf>
        <numFmt numFmtId="165" formatCode="#,##0.0"/>
        <alignment horizontal="center" vertical="top" wrapText="1" readingOrder="0"/>
        <border outline="0">
          <left style="thin">
            <color indexed="64"/>
          </left>
          <right style="thin">
            <color indexed="64"/>
          </right>
          <top style="thin">
            <color indexed="64"/>
          </top>
          <bottom style="thin">
            <color indexed="64"/>
          </bottom>
        </border>
      </ndxf>
    </rcc>
    <rfmt sheetId="2" sqref="M10" start="0" length="0">
      <dxf>
        <alignment vertical="top" readingOrder="0"/>
      </dxf>
    </rfmt>
    <rfmt sheetId="2" sqref="N10" start="0" length="0">
      <dxf>
        <numFmt numFmtId="165" formatCode="#,##0.0"/>
        <alignment vertical="top" readingOrder="0"/>
      </dxf>
    </rfmt>
    <rfmt sheetId="2" sqref="O10" start="0" length="0">
      <dxf>
        <numFmt numFmtId="165" formatCode="#,##0.0"/>
      </dxf>
    </rfmt>
    <rfmt sheetId="2" sqref="P10" start="0" length="0">
      <dxf>
        <numFmt numFmtId="165" formatCode="#,##0.0"/>
      </dxf>
    </rfmt>
    <rfmt sheetId="2" sqref="Q10" start="0" length="0">
      <dxf>
        <numFmt numFmtId="165" formatCode="#,##0.0"/>
      </dxf>
    </rfmt>
  </rrc>
  <rrc rId="2347" sId="2" ref="A10:XFD10"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44:$XFD$244" dn="Z_10B69522_62AE_4313_859A_9E4F497E803C_.wvu.Rows" sId="2"/>
    <undo index="4" exp="area" ref3D="1" dr="$A$160:$XFD$160" dn="Z_10B69522_62AE_4313_859A_9E4F497E803C_.wvu.Rows" sId="2"/>
    <undo index="2" exp="area" ref3D="1" dr="$A$155:$XFD$156" dn="Z_10B69522_62AE_4313_859A_9E4F497E803C_.wvu.Rows" sId="2"/>
    <undo index="1" exp="area" ref3D="1" dr="$A$110:$XFD$110"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0:XFD10" start="0" length="0">
      <dxf>
        <font>
          <sz val="10"/>
          <name val="Times New Roman"/>
          <scheme val="none"/>
        </font>
      </dxf>
    </rfmt>
    <rfmt sheetId="2" sqref="A10" start="0" length="0">
      <dxf>
        <alignment horizontal="justify" vertical="center" readingOrder="0"/>
        <border outline="0">
          <left style="thin">
            <color indexed="64"/>
          </left>
          <right style="thin">
            <color indexed="64"/>
          </right>
          <top style="thin">
            <color indexed="64"/>
          </top>
          <bottom style="thin">
            <color indexed="64"/>
          </bottom>
        </border>
      </dxf>
    </rfmt>
    <rfmt sheetId="2" sqref="B10" start="0" length="0">
      <dxf>
        <alignment vertical="top" wrapText="1" readingOrder="0"/>
        <border outline="0">
          <left style="thin">
            <color indexed="64"/>
          </left>
          <top style="thin">
            <color indexed="64"/>
          </top>
          <bottom style="thin">
            <color indexed="64"/>
          </bottom>
        </border>
      </dxf>
    </rfmt>
    <rcc rId="0" sId="2" dxf="1">
      <nc r="C10" t="inlineStr">
        <is>
          <t>182 1 01 01012 02 0000 110</t>
        </is>
      </nc>
      <ndxf>
        <font>
          <sz val="10"/>
          <color auto="1"/>
          <name val="Times New Roman"/>
          <scheme val="none"/>
        </font>
        <alignment vertical="top" readingOrder="0"/>
        <border outline="0">
          <left style="thin">
            <color indexed="64"/>
          </left>
          <right style="thin">
            <color indexed="64"/>
          </right>
          <top style="thin">
            <color indexed="64"/>
          </top>
          <bottom style="thin">
            <color indexed="64"/>
          </bottom>
        </border>
      </ndxf>
    </rcc>
    <rcc rId="0" sId="2" dxf="1">
      <nc r="D10" t="inlineStr">
        <is>
          <t>Налог на прибыль организаций (за исключением консолидированных групп налогоплательщиков), зачисляемый в бюджеты субъектов Российской Федерации</t>
        </is>
      </nc>
      <ndxf>
        <font>
          <sz val="10"/>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2" dxf="1">
      <nc r="E10" t="inlineStr">
        <is>
          <t>Федеральная налоговая служба</t>
        </is>
      </nc>
      <ndxf>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10" start="0" length="0">
      <dxf>
        <alignment vertical="top" readingOrder="0"/>
        <border outline="0">
          <left style="thin">
            <color indexed="64"/>
          </left>
          <right style="thin">
            <color indexed="64"/>
          </right>
          <top style="thin">
            <color indexed="64"/>
          </top>
          <bottom style="thin">
            <color indexed="64"/>
          </bottom>
        </border>
      </dxf>
    </rfmt>
    <rcc rId="0" sId="2" dxf="1" numFmtId="4">
      <nc r="G10">
        <v>0</v>
      </nc>
      <ndxf>
        <numFmt numFmtId="165" formatCode="#,##0.0"/>
        <alignment horizontal="center" vertical="top" wrapText="1" readingOrder="0"/>
        <border outline="0">
          <left style="thin">
            <color indexed="64"/>
          </left>
          <right style="thin">
            <color indexed="64"/>
          </right>
          <top style="thin">
            <color indexed="64"/>
          </top>
          <bottom style="thin">
            <color indexed="64"/>
          </bottom>
        </border>
      </ndxf>
    </rcc>
    <rcc rId="0" sId="2" dxf="1" numFmtId="4">
      <nc r="H10">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10">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10">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10">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10">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10" start="0" length="0">
      <dxf>
        <font>
          <sz val="10"/>
          <color rgb="FFFF0000"/>
          <name val="Times New Roman"/>
          <scheme val="none"/>
        </font>
        <alignment vertical="top" readingOrder="0"/>
      </dxf>
    </rfmt>
    <rfmt sheetId="2" sqref="N10" start="0" length="0">
      <dxf>
        <alignment vertical="top" readingOrder="0"/>
      </dxf>
    </rfmt>
    <rfmt sheetId="2" sqref="O10" start="0" length="0">
      <dxf>
        <numFmt numFmtId="165" formatCode="#,##0.0"/>
      </dxf>
    </rfmt>
    <rfmt sheetId="2" sqref="P10" start="0" length="0">
      <dxf>
        <numFmt numFmtId="165" formatCode="#,##0.0"/>
      </dxf>
    </rfmt>
    <rfmt sheetId="2" sqref="Q10" start="0" length="0">
      <dxf>
        <numFmt numFmtId="165" formatCode="#,##0.0"/>
      </dxf>
    </rfmt>
  </rrc>
  <rrc rId="2348" sId="2" ref="A10:XFD10"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43:$XFD$243" dn="Z_10B69522_62AE_4313_859A_9E4F497E803C_.wvu.Rows" sId="2"/>
    <undo index="4" exp="area" ref3D="1" dr="$A$159:$XFD$159" dn="Z_10B69522_62AE_4313_859A_9E4F497E803C_.wvu.Rows" sId="2"/>
    <undo index="2" exp="area" ref3D="1" dr="$A$154:$XFD$155" dn="Z_10B69522_62AE_4313_859A_9E4F497E803C_.wvu.Rows" sId="2"/>
    <undo index="1" exp="area" ref3D="1" dr="$A$109:$XFD$109"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0:XFD10" start="0" length="0">
      <dxf>
        <font>
          <sz val="10"/>
          <name val="Times New Roman"/>
          <scheme val="none"/>
        </font>
      </dxf>
    </rfmt>
    <rfmt sheetId="2" sqref="A10" start="0" length="0">
      <dxf>
        <alignment horizontal="justify" vertical="center" readingOrder="0"/>
        <border outline="0">
          <left style="thin">
            <color indexed="64"/>
          </left>
          <right style="thin">
            <color indexed="64"/>
          </right>
          <top style="thin">
            <color indexed="64"/>
          </top>
          <bottom style="thin">
            <color indexed="64"/>
          </bottom>
        </border>
      </dxf>
    </rfmt>
    <rfmt sheetId="2" sqref="B10" start="0" length="0">
      <dxf>
        <alignment vertical="top" wrapText="1" readingOrder="0"/>
        <border outline="0">
          <left style="thin">
            <color indexed="64"/>
          </left>
          <top style="thin">
            <color indexed="64"/>
          </top>
          <bottom style="thin">
            <color indexed="64"/>
          </bottom>
        </border>
      </dxf>
    </rfmt>
    <rcc rId="0" sId="2" dxf="1">
      <nc r="C10" t="inlineStr">
        <is>
          <t>182 1 01 01014 02 0000 110</t>
        </is>
      </nc>
      <ndxf>
        <font>
          <sz val="10"/>
          <color auto="1"/>
          <name val="Times New Roman"/>
          <scheme val="none"/>
        </font>
        <alignment vertical="top" readingOrder="0"/>
        <border outline="0">
          <left style="thin">
            <color indexed="64"/>
          </left>
          <right style="thin">
            <color indexed="64"/>
          </right>
          <top style="thin">
            <color indexed="64"/>
          </top>
          <bottom style="thin">
            <color indexed="64"/>
          </bottom>
        </border>
      </ndxf>
    </rcc>
    <rcc rId="0" sId="2" dxf="1">
      <nc r="D10" t="inlineStr">
        <is>
          <t>Налог на прибыль организаций консолидированных групп налогоплательщиков, зачисляемый в бюджеты субъектов Российской Федерации</t>
        </is>
      </nc>
      <ndxf>
        <font>
          <sz val="10"/>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2" dxf="1">
      <nc r="E10" t="inlineStr">
        <is>
          <t>Федеральная налоговая служба</t>
        </is>
      </nc>
      <ndxf>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10" start="0" length="0">
      <dxf>
        <alignment vertical="top" readingOrder="0"/>
        <border outline="0">
          <left style="thin">
            <color indexed="64"/>
          </left>
          <right style="thin">
            <color indexed="64"/>
          </right>
          <top style="thin">
            <color indexed="64"/>
          </top>
          <bottom style="thin">
            <color indexed="64"/>
          </bottom>
        </border>
      </dxf>
    </rfmt>
    <rcc rId="0" sId="2" dxf="1" numFmtId="4">
      <nc r="G10">
        <v>0</v>
      </nc>
      <ndxf>
        <numFmt numFmtId="165" formatCode="#,##0.0"/>
        <alignment horizontal="center" vertical="top" wrapText="1" readingOrder="0"/>
        <border outline="0">
          <left style="thin">
            <color indexed="64"/>
          </left>
          <right style="thin">
            <color indexed="64"/>
          </right>
          <top style="thin">
            <color indexed="64"/>
          </top>
          <bottom style="thin">
            <color indexed="64"/>
          </bottom>
        </border>
      </ndxf>
    </rcc>
    <rcc rId="0" sId="2" dxf="1" numFmtId="4">
      <nc r="H10">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10">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10">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10">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10">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10" start="0" length="0">
      <dxf>
        <font>
          <b/>
          <sz val="10"/>
          <name val="Times New Roman"/>
          <scheme val="none"/>
        </font>
        <alignment vertical="top" readingOrder="0"/>
      </dxf>
    </rfmt>
    <rfmt sheetId="2" sqref="N10" start="0" length="0">
      <dxf>
        <alignment vertical="top" readingOrder="0"/>
      </dxf>
    </rfmt>
    <rfmt sheetId="2" sqref="P10" start="0" length="0">
      <dxf>
        <numFmt numFmtId="165" formatCode="#,##0.0"/>
      </dxf>
    </rfmt>
  </rrc>
  <rcc rId="2349" sId="2">
    <oc r="G9">
      <f>G10+G14</f>
    </oc>
    <nc r="G9">
      <f>G11+G12+G13</f>
    </nc>
  </rcc>
  <rcc rId="2350" sId="2" numFmtId="4">
    <oc r="H9">
      <f>#REF!+H10</f>
    </oc>
    <nc r="H9">
      <f>H11+H12+H13</f>
    </nc>
  </rcc>
  <rcc rId="2351" sId="2" numFmtId="4">
    <oc r="I9">
      <f>#REF!+I10</f>
    </oc>
    <nc r="I9">
      <f>I11+I12+I13</f>
    </nc>
  </rcc>
  <rcc rId="2352" sId="2" numFmtId="4">
    <oc r="J9">
      <f>#REF!+J10</f>
    </oc>
    <nc r="J9">
      <f>J11+J12+J13</f>
    </nc>
  </rcc>
  <rcc rId="2353" sId="2" numFmtId="4">
    <oc r="K9">
      <f>#REF!+K10</f>
    </oc>
    <nc r="K9">
      <f>K11+K12+K13</f>
    </nc>
  </rcc>
  <rcc rId="2354" sId="2" numFmtId="4">
    <oc r="L9">
      <f>#REF!+L10</f>
    </oc>
    <nc r="L9">
      <f>L11+L12+L13</f>
    </nc>
  </rcc>
  <rcc rId="2355" sId="2">
    <oc r="G4" t="inlineStr">
      <is>
        <t>Прогноз доходов республиканского бюджета Республики Коми  на 2017г. (текущий финансовый год)</t>
      </is>
    </oc>
    <nc r="G4" t="inlineStr">
      <is>
        <t>Прогноз доходов  бюджета МОГО "Инта"  на 2017г. (текущий финансовый год)</t>
      </is>
    </nc>
  </rcc>
  <rcc rId="2356" sId="2">
    <oc r="J4" t="inlineStr">
      <is>
        <t>Прогноз доходов республиканского бюджета Республики Коми</t>
      </is>
    </oc>
    <nc r="J4" t="inlineStr">
      <is>
        <t>Прогноз доходов  бюджета МОГО "Инта"</t>
      </is>
    </nc>
  </rcc>
  <rcc rId="2357" sId="2" numFmtId="4">
    <oc r="G18">
      <v>100000</v>
    </oc>
    <nc r="G18">
      <v>0</v>
    </nc>
  </rcc>
  <rcc rId="2358" sId="2" numFmtId="4">
    <oc r="G17">
      <v>734408.6</v>
    </oc>
    <nc r="G17">
      <v>0</v>
    </nc>
  </rcc>
  <rcc rId="2359" sId="2" numFmtId="4">
    <oc r="G16">
      <v>310738.7</v>
    </oc>
    <nc r="G16">
      <v>0</v>
    </nc>
  </rcc>
  <rcc rId="2360" sId="2" numFmtId="4">
    <oc r="H16">
      <v>220140.27</v>
    </oc>
    <nc r="H16">
      <v>0</v>
    </nc>
  </rcc>
  <rcc rId="2361" sId="2" numFmtId="4">
    <oc r="H17">
      <v>472720</v>
    </oc>
    <nc r="H17">
      <v>0</v>
    </nc>
  </rcc>
  <rcc rId="2362" sId="2" numFmtId="4">
    <oc r="H18">
      <v>160508.74</v>
    </oc>
    <nc r="H18">
      <v>0</v>
    </nc>
  </rcc>
  <rcc rId="2363" sId="2" numFmtId="4">
    <oc r="I18">
      <v>375376</v>
    </oc>
    <nc r="I18">
      <v>0</v>
    </nc>
  </rcc>
  <rcc rId="2364" sId="2" numFmtId="4">
    <oc r="I17">
      <v>559624</v>
    </oc>
    <nc r="I17">
      <v>0</v>
    </nc>
  </rcc>
  <rcc rId="2365" sId="2" numFmtId="4">
    <oc r="I16">
      <v>315773</v>
    </oc>
    <nc r="I16">
      <v>0</v>
    </nc>
  </rcc>
  <rcc rId="2366" sId="2" numFmtId="4">
    <oc r="J18">
      <v>152523.5</v>
    </oc>
    <nc r="J18">
      <v>0</v>
    </nc>
  </rcc>
  <rcc rId="2367" sId="2" numFmtId="4">
    <oc r="J17">
      <v>610094.1</v>
    </oc>
    <nc r="J17">
      <v>0</v>
    </nc>
  </rcc>
  <rcc rId="2368" sId="2" numFmtId="4">
    <oc r="J16">
      <v>318005</v>
    </oc>
    <nc r="J16">
      <v>0</v>
    </nc>
  </rcc>
  <rcc rId="2369" sId="2" numFmtId="4">
    <oc r="K16">
      <v>320231</v>
    </oc>
    <nc r="K16">
      <v>0</v>
    </nc>
  </rcc>
  <rcc rId="2370" sId="2" numFmtId="4">
    <oc r="K17">
      <v>610094.1</v>
    </oc>
    <nc r="K17">
      <v>0</v>
    </nc>
  </rcc>
  <rcc rId="2371" sId="2" numFmtId="4">
    <oc r="K18">
      <v>152523.5</v>
    </oc>
    <nc r="K18">
      <v>0</v>
    </nc>
  </rcc>
  <rcc rId="2372" sId="2" numFmtId="4">
    <oc r="L18">
      <v>158624.4</v>
    </oc>
    <nc r="L18">
      <v>0</v>
    </nc>
  </rcc>
  <rcc rId="2373" sId="2" numFmtId="4">
    <oc r="L17">
      <v>634497.9</v>
    </oc>
    <nc r="L17">
      <v>0</v>
    </nc>
  </rcc>
  <rcc rId="2374" sId="2" numFmtId="4">
    <oc r="L16">
      <v>342012</v>
    </oc>
    <nc r="L16">
      <v>0</v>
    </nc>
  </rcc>
  <rcc rId="2375" sId="2" numFmtId="4">
    <oc r="G23">
      <v>54707.1</v>
    </oc>
    <nc r="G23">
      <v>0</v>
    </nc>
  </rcc>
  <rcc rId="2376" sId="2" numFmtId="4">
    <oc r="H23">
      <v>-143114.57</v>
    </oc>
    <nc r="H23">
      <v>0</v>
    </nc>
  </rcc>
  <rcc rId="2377" sId="2" numFmtId="4">
    <oc r="I23">
      <v>-150000</v>
    </oc>
    <nc r="I23">
      <v>0</v>
    </nc>
  </rcc>
  <rcc rId="2378" sId="2">
    <oc r="G15">
      <f>G16+G17+G18+G19+G20+G21+G22+G23</f>
    </oc>
    <nc r="G15">
      <f>H15+G19+G20+G21+G22</f>
    </nc>
  </rcc>
  <rcc rId="2379" sId="2">
    <oc r="H15">
      <f>H16+H17+H18+H19+H20+H21+H22+H23</f>
    </oc>
    <nc r="H15">
      <f>H19+H20+H21+H22</f>
    </nc>
  </rcc>
  <rfmt sheetId="2" sqref="I15" start="0" length="0">
    <dxf/>
  </rfmt>
  <rcc rId="2380" sId="2">
    <oc r="I15">
      <f>I16+I17+I18+I19+I20+I21+I22+I23</f>
    </oc>
    <nc r="I15">
      <f>I19+I20+I21+I22</f>
    </nc>
  </rcc>
  <rcc rId="2381" sId="2">
    <oc r="J15">
      <f>J16+J17+J18+J19+J20+J21+J22+J23</f>
    </oc>
    <nc r="J15">
      <f>J19+J20+J21+J22</f>
    </nc>
  </rcc>
  <rcc rId="2382" sId="2">
    <oc r="K15">
      <f>K16+K17+K18+K19+K20+K21+K22+K23</f>
    </oc>
    <nc r="K15">
      <f>K19+K20+K21+K22</f>
    </nc>
  </rcc>
  <rcc rId="2383" sId="2">
    <oc r="L15">
      <f>L16+L17+L18+L19+L20+L21+L22+L23</f>
    </oc>
    <nc r="L15">
      <f>L19+L20+L21+L22</f>
    </nc>
  </rcc>
  <rrc rId="2384" sId="2" ref="A16:XFD16"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42:$XFD$242" dn="Z_10B69522_62AE_4313_859A_9E4F497E803C_.wvu.Rows" sId="2"/>
    <undo index="4" exp="area" ref3D="1" dr="$A$158:$XFD$158" dn="Z_10B69522_62AE_4313_859A_9E4F497E803C_.wvu.Rows" sId="2"/>
    <undo index="2" exp="area" ref3D="1" dr="$A$153:$XFD$154" dn="Z_10B69522_62AE_4313_859A_9E4F497E803C_.wvu.Rows" sId="2"/>
    <undo index="1" exp="area" ref3D="1" dr="$A$108:$XFD$108"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6:XFD16" start="0" length="0">
      <dxf>
        <font>
          <sz val="10"/>
          <name val="Times New Roman"/>
          <scheme val="none"/>
        </font>
      </dxf>
    </rfmt>
    <rcc rId="0" sId="2" dxf="1">
      <nc r="C16" t="inlineStr">
        <is>
          <t>182 1 03 02100 01 0000 110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16" t="inlineStr">
        <is>
          <t>Акцизы на пиво, производимое на территории Российской Федерации</t>
        </is>
      </nc>
      <n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16" t="inlineStr">
        <is>
          <t>Федеральная налоговая служба</t>
        </is>
      </nc>
      <ndxf>
        <font>
          <i/>
          <sz val="10"/>
          <name val="Times New Roman"/>
          <scheme val="none"/>
        </font>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16" start="0" length="0">
      <dxf>
        <font>
          <i/>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umFmtId="4">
      <nc r="G16">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16">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16">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16">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16">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16">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16" start="0" length="0">
      <dxf>
        <alignment vertical="top" readingOrder="0"/>
      </dxf>
    </rfmt>
    <rfmt sheetId="2" sqref="N16" start="0" length="0">
      <dxf>
        <alignment vertical="top" readingOrder="0"/>
      </dxf>
    </rfmt>
  </rrc>
  <rrc rId="2385" sId="2" ref="A16:XFD16"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41:$XFD$241" dn="Z_10B69522_62AE_4313_859A_9E4F497E803C_.wvu.Rows" sId="2"/>
    <undo index="4" exp="area" ref3D="1" dr="$A$157:$XFD$157" dn="Z_10B69522_62AE_4313_859A_9E4F497E803C_.wvu.Rows" sId="2"/>
    <undo index="2" exp="area" ref3D="1" dr="$A$152:$XFD$153" dn="Z_10B69522_62AE_4313_859A_9E4F497E803C_.wvu.Rows" sId="2"/>
    <undo index="1" exp="area" ref3D="1" dr="$A$107:$XFD$107"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6:XFD16" start="0" length="0">
      <dxf>
        <font>
          <sz val="10"/>
          <name val="Times New Roman"/>
          <scheme val="none"/>
        </font>
      </dxf>
    </rfmt>
    <rcc rId="0" sId="2" dxf="1">
      <nc r="C16" t="inlineStr">
        <is>
          <t>182 1 03 02110 01 0000 110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16" t="inlineStr">
        <is>
          <t>Акцизы на алкогольную продукцию с объёмной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is>
      </nc>
      <n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16" t="inlineStr">
        <is>
          <t>Федеральная налоговая служба</t>
        </is>
      </nc>
      <ndxf>
        <font>
          <i/>
          <sz val="10"/>
          <name val="Times New Roman"/>
          <scheme val="none"/>
        </font>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16" start="0" length="0">
      <dxf>
        <font>
          <i/>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umFmtId="4">
      <nc r="G16">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16">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16">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16">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16">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16">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16" start="0" length="0">
      <dxf>
        <numFmt numFmtId="165" formatCode="#,##0.0"/>
        <alignment vertical="top" readingOrder="0"/>
      </dxf>
    </rfmt>
    <rfmt sheetId="2" sqref="N16" start="0" length="0">
      <dxf>
        <alignment vertical="top" readingOrder="0"/>
      </dxf>
    </rfmt>
  </rrc>
  <rrc rId="2386" sId="2" ref="A16:XFD16"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40:$XFD$240" dn="Z_10B69522_62AE_4313_859A_9E4F497E803C_.wvu.Rows" sId="2"/>
    <undo index="4" exp="area" ref3D="1" dr="$A$156:$XFD$156" dn="Z_10B69522_62AE_4313_859A_9E4F497E803C_.wvu.Rows" sId="2"/>
    <undo index="2" exp="area" ref3D="1" dr="$A$151:$XFD$152" dn="Z_10B69522_62AE_4313_859A_9E4F497E803C_.wvu.Rows" sId="2"/>
    <undo index="1" exp="area" ref3D="1" dr="$A$106:$XFD$106"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6:XFD16" start="0" length="0">
      <dxf>
        <font>
          <sz val="10"/>
          <name val="Times New Roman"/>
          <scheme val="none"/>
        </font>
      </dxf>
    </rfmt>
    <rcc rId="0" sId="2" dxf="1">
      <nc r="C16" t="inlineStr">
        <is>
          <t>100 1 03 02140 01 0000 110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16" t="inlineStr">
        <is>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is>
      </nc>
      <ndxf>
        <font>
          <i/>
          <sz val="10"/>
          <color auto="1"/>
          <name val="Times New Roman"/>
          <scheme val="none"/>
        </font>
        <numFmt numFmtId="164" formatCode="?"/>
        <alignment horizontal="left" vertical="top" wrapText="1" readingOrder="0"/>
        <border outline="0">
          <left style="thin">
            <color indexed="64"/>
          </left>
          <right style="thin">
            <color indexed="64"/>
          </right>
          <top style="thin">
            <color indexed="64"/>
          </top>
          <bottom style="thin">
            <color indexed="64"/>
          </bottom>
        </border>
      </ndxf>
    </rcc>
    <rcc rId="0" sId="2" dxf="1">
      <nc r="E16" t="inlineStr">
        <is>
          <t>Федеральное казначейство</t>
        </is>
      </nc>
      <ndxf>
        <font>
          <i/>
          <sz val="10"/>
          <name val="Times New Roman"/>
          <scheme val="none"/>
        </font>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16" start="0" length="0">
      <dxf>
        <font>
          <i/>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umFmtId="4">
      <nc r="G16">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16">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16">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16">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16">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16">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16" start="0" length="0">
      <dxf>
        <font>
          <b/>
          <sz val="10"/>
          <name val="Times New Roman"/>
          <scheme val="none"/>
        </font>
        <alignment vertical="top" readingOrder="0"/>
      </dxf>
    </rfmt>
    <rfmt sheetId="2" sqref="N16" start="0" length="0">
      <dxf>
        <alignment vertical="top" readingOrder="0"/>
      </dxf>
    </rfmt>
  </rrc>
  <rrc rId="2387" sId="2" ref="A20:XFD20"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9:$XFD$239" dn="Z_10B69522_62AE_4313_859A_9E4F497E803C_.wvu.Rows" sId="2"/>
    <undo index="4" exp="area" ref3D="1" dr="$A$155:$XFD$155" dn="Z_10B69522_62AE_4313_859A_9E4F497E803C_.wvu.Rows" sId="2"/>
    <undo index="2" exp="area" ref3D="1" dr="$A$150:$XFD$151" dn="Z_10B69522_62AE_4313_859A_9E4F497E803C_.wvu.Rows" sId="2"/>
    <undo index="1" exp="area" ref3D="1" dr="$A$105:$XFD$105"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20:XFD20" start="0" length="0">
      <dxf>
        <font>
          <sz val="10"/>
          <name val="Times New Roman"/>
          <scheme val="none"/>
        </font>
      </dxf>
    </rfmt>
    <rcc rId="0" sId="2" dxf="1">
      <nc r="C20" t="inlineStr">
        <is>
          <t>182 1 03 02330 01 0000 110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20" t="inlineStr">
        <is>
          <t>Акцизы на средние дистилляты, производимые на территории Российской Федерации</t>
        </is>
      </nc>
      <n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20" t="inlineStr">
        <is>
          <t>Федеральная налоговая служба</t>
        </is>
      </nc>
      <ndxf>
        <font>
          <i/>
          <sz val="10"/>
          <name val="Times New Roman"/>
          <scheme val="none"/>
        </font>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20" start="0" length="0">
      <dxf>
        <font>
          <i/>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umFmtId="4">
      <nc r="G20">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20">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20">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20">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20">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20">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20" start="0" length="0">
      <dxf>
        <alignment vertical="top" readingOrder="0"/>
      </dxf>
    </rfmt>
    <rfmt sheetId="2" sqref="N20" start="0" length="0">
      <dxf>
        <alignment vertical="top" readingOrder="0"/>
      </dxf>
    </rfmt>
  </rrc>
  <rcc rId="2388" sId="2" numFmtId="4">
    <oc r="G16">
      <v>590066</v>
    </oc>
    <nc r="G16">
      <v>0</v>
    </nc>
  </rcc>
  <rcc rId="2389" sId="2" numFmtId="4">
    <oc r="G17">
      <v>5877.5</v>
    </oc>
    <nc r="G17">
      <v>0</v>
    </nc>
  </rcc>
  <rcc rId="2390" sId="2" numFmtId="4">
    <oc r="G18">
      <v>1249985.7</v>
    </oc>
    <nc r="G18">
      <v>0</v>
    </nc>
  </rcc>
  <rcc rId="2391" sId="2" numFmtId="4">
    <oc r="G19">
      <v>-118021.4</v>
    </oc>
    <nc r="G19">
      <v>0</v>
    </nc>
  </rcc>
  <rcc rId="2392" sId="2" numFmtId="4">
    <oc r="I19">
      <v>-98000.4</v>
    </oc>
    <nc r="I19">
      <v>0</v>
    </nc>
  </rcc>
  <rcc rId="2393" sId="2" numFmtId="4">
    <oc r="H19">
      <v>-95272.94</v>
    </oc>
    <nc r="H19">
      <v>0</v>
    </nc>
  </rcc>
  <rcc rId="2394" sId="2" numFmtId="4">
    <oc r="H18">
      <v>813271.62</v>
    </oc>
    <nc r="H18">
      <v>0</v>
    </nc>
  </rcc>
  <rcc rId="2395" sId="2" numFmtId="4">
    <oc r="H16">
      <v>483820.34</v>
    </oc>
    <nc r="H16">
      <v>0</v>
    </nc>
  </rcc>
  <rcc rId="2396" sId="2" numFmtId="4">
    <oc r="H17">
      <v>5203.1400000000003</v>
    </oc>
    <nc r="H17">
      <v>0</v>
    </nc>
  </rcc>
  <rcc rId="2397" sId="2" numFmtId="4">
    <oc r="I17">
      <v>7139.9</v>
    </oc>
    <nc r="I17">
      <v>0</v>
    </nc>
  </rcc>
  <rcc rId="2398" sId="2" numFmtId="4">
    <oc r="I16">
      <v>685879.1</v>
    </oc>
    <nc r="I16">
      <v>0</v>
    </nc>
  </rcc>
  <rcc rId="2399" sId="2" numFmtId="4">
    <oc r="I18">
      <v>1135894</v>
    </oc>
    <nc r="I18">
      <v>0</v>
    </nc>
  </rcc>
  <rcc rId="2400" sId="2" numFmtId="4">
    <oc r="J16">
      <v>766750.7</v>
    </oc>
    <nc r="J16">
      <v>0</v>
    </nc>
  </rcc>
  <rcc rId="2401" sId="2" numFmtId="4">
    <oc r="J17">
      <v>6642.3</v>
    </oc>
    <nc r="J17">
      <v>0</v>
    </nc>
  </rcc>
  <rcc rId="2402" sId="2" numFmtId="4">
    <oc r="J18">
      <v>1056731.2</v>
    </oc>
    <nc r="J18">
      <v>0</v>
    </nc>
  </rcc>
  <rcc rId="2403" sId="2" numFmtId="4">
    <oc r="J19">
      <v>-91170.5</v>
    </oc>
    <nc r="J19">
      <v>0</v>
    </nc>
  </rcc>
  <rcc rId="2404" sId="2" numFmtId="4">
    <oc r="K16">
      <v>836332.9</v>
    </oc>
    <nc r="K16">
      <v>0</v>
    </nc>
  </rcc>
  <rcc rId="2405" sId="2" numFmtId="4">
    <oc r="K17">
      <v>6966.3</v>
    </oc>
    <nc r="K17">
      <v>0</v>
    </nc>
  </rcc>
  <rcc rId="2406" sId="2" numFmtId="4">
    <oc r="K18">
      <v>1108279.1000000001</v>
    </oc>
    <nc r="K18">
      <v>0</v>
    </nc>
  </rcc>
  <rcc rId="2407" sId="2" numFmtId="4">
    <oc r="K19">
      <v>-95617.9</v>
    </oc>
    <nc r="K19">
      <v>0</v>
    </nc>
  </rcc>
  <rcc rId="2408" sId="2" numFmtId="4">
    <oc r="L19">
      <v>-95617.9</v>
    </oc>
    <nc r="L19">
      <v>0</v>
    </nc>
  </rcc>
  <rcc rId="2409" sId="2" numFmtId="4">
    <oc r="L18">
      <v>1108279.1000000001</v>
    </oc>
    <nc r="L18">
      <v>0</v>
    </nc>
  </rcc>
  <rcc rId="2410" sId="2" numFmtId="4">
    <oc r="L17">
      <v>6966.3</v>
    </oc>
    <nc r="L17">
      <v>0</v>
    </nc>
  </rcc>
  <rcc rId="2411" sId="2" numFmtId="4">
    <oc r="L16">
      <v>836332.9</v>
    </oc>
    <nc r="L16">
      <v>0</v>
    </nc>
  </rcc>
  <rcc rId="2412" sId="2">
    <oc r="E4" t="inlineStr">
      <is>
        <t>Наименование главного администратора доходов республиканского бюджета Республики Коми</t>
      </is>
    </oc>
    <nc r="E4" t="inlineStr">
      <is>
        <t>Наименование главного администратора доходов бюджета МОГО "Инта"</t>
      </is>
    </nc>
  </rcc>
  <rcc rId="2413" sId="2">
    <oc r="H4" t="inlineStr">
      <is>
        <t>Кассовые поступления в текущем финансовом году (по состоянию на "01" сентября 2017г.</t>
      </is>
    </oc>
    <nc r="H4" t="inlineStr">
      <is>
        <t>Кассовые поступления в текущем финансовом году (по состоянию на "01" октября 2017г.</t>
      </is>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Лист1!$C$1:$L$245</formula>
    <oldFormula>Лист1!$C$1:$L$245</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8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20" sId="2" numFmtId="4">
    <oc r="G36">
      <v>339925.7</v>
    </oc>
    <nc r="G36">
      <v>0</v>
    </nc>
  </rcc>
  <rcc rId="2421" sId="2" numFmtId="4">
    <oc r="G37">
      <v>811700</v>
    </oc>
    <nc r="G37">
      <v>0</v>
    </nc>
  </rcc>
  <rcc rId="2422" sId="2" numFmtId="4">
    <oc r="G38">
      <v>1260</v>
    </oc>
    <nc r="G38">
      <v>0</v>
    </nc>
  </rcc>
  <rcc rId="2423" sId="2" numFmtId="4">
    <oc r="H38">
      <v>899.51</v>
    </oc>
    <nc r="H38">
      <v>0</v>
    </nc>
  </rcc>
  <rcc rId="2424" sId="2" numFmtId="4">
    <oc r="H37">
      <v>124554.64</v>
    </oc>
    <nc r="H37">
      <v>0</v>
    </nc>
  </rcc>
  <rcc rId="2425" sId="2" numFmtId="4">
    <oc r="H36">
      <v>235703.17</v>
    </oc>
    <nc r="H36">
      <v>0</v>
    </nc>
  </rcc>
  <rcc rId="2426" sId="2" numFmtId="4">
    <oc r="G35">
      <f>G36+G37</f>
    </oc>
    <nc r="G35">
      <v>0</v>
    </nc>
  </rcc>
  <rcc rId="2427" sId="2" numFmtId="4">
    <oc r="I35">
      <f>I36+I37</f>
    </oc>
    <nc r="I35">
      <v>0</v>
    </nc>
  </rcc>
  <rcc rId="2428" sId="2" numFmtId="4">
    <oc r="J35">
      <f>J36+J37</f>
    </oc>
    <nc r="J35">
      <v>0</v>
    </nc>
  </rcc>
  <rcc rId="2429" sId="2" numFmtId="4">
    <oc r="K35">
      <f>K36+K37</f>
    </oc>
    <nc r="K35">
      <v>0</v>
    </nc>
  </rcc>
  <rcc rId="2430" sId="2" numFmtId="4">
    <oc r="I36">
      <v>300788</v>
    </oc>
    <nc r="I36">
      <v>0</v>
    </nc>
  </rcc>
  <rcc rId="2431" sId="2" numFmtId="4">
    <oc r="J36">
      <v>314323</v>
    </oc>
    <nc r="J36">
      <v>0</v>
    </nc>
  </rcc>
  <rcc rId="2432" sId="2" numFmtId="4">
    <oc r="K36">
      <v>326896</v>
    </oc>
    <nc r="K36">
      <v>0</v>
    </nc>
  </rcc>
  <rcc rId="2433" sId="2" numFmtId="4">
    <oc r="K37">
      <v>922593</v>
    </oc>
    <nc r="K37">
      <v>0</v>
    </nc>
  </rcc>
  <rcc rId="2434" sId="2" numFmtId="4">
    <oc r="J37">
      <v>860305</v>
    </oc>
    <nc r="J37">
      <v>0</v>
    </nc>
  </rcc>
  <rcc rId="2435" sId="2" numFmtId="4">
    <oc r="I37">
      <v>790305</v>
    </oc>
    <nc r="I37">
      <v>0</v>
    </nc>
  </rcc>
  <rcc rId="2436" sId="2" numFmtId="4">
    <oc r="I38">
      <v>1296</v>
    </oc>
    <nc r="I38">
      <v>0</v>
    </nc>
  </rcc>
  <rcc rId="2437" sId="2" numFmtId="4">
    <oc r="J38">
      <v>1300</v>
    </oc>
    <nc r="J38">
      <v>0</v>
    </nc>
  </rcc>
  <rcc rId="2438" sId="2" numFmtId="4">
    <oc r="K38">
      <v>1300</v>
    </oc>
    <nc r="K38">
      <v>0</v>
    </nc>
  </rcc>
  <rcc rId="2439" sId="2" numFmtId="4">
    <oc r="L35">
      <f>L36+L37</f>
    </oc>
    <nc r="L35">
      <v>0</v>
    </nc>
  </rcc>
  <rcc rId="2440" sId="2" numFmtId="4">
    <oc r="L36">
      <v>336703</v>
    </oc>
    <nc r="L36">
      <v>0</v>
    </nc>
  </rcc>
  <rcc rId="2441" sId="2" numFmtId="4">
    <oc r="L37">
      <v>950271</v>
    </oc>
    <nc r="L37">
      <v>0</v>
    </nc>
  </rcc>
  <rcc rId="2442" sId="2" numFmtId="4">
    <oc r="L38">
      <v>1300</v>
    </oc>
    <nc r="L38">
      <v>0</v>
    </nc>
  </rcc>
  <rcc rId="2443" sId="2">
    <oc r="H31">
      <f>H32+H35+H38</f>
    </oc>
    <nc r="H31">
      <f>H32+H38</f>
    </nc>
  </rcc>
  <rcc rId="2444" sId="2">
    <oc r="G31">
      <f>G32+G35+G38</f>
    </oc>
    <nc r="G31">
      <f>G32+G38</f>
    </nc>
  </rcc>
  <rrc rId="2445" sId="2" ref="A36:XFD36" action="deleteRow">
    <undo index="0" exp="ref" v="1" dr="H36" r="H35"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8:$XFD$238" dn="Z_10B69522_62AE_4313_859A_9E4F497E803C_.wvu.Rows" sId="2"/>
    <undo index="4" exp="area" ref3D="1" dr="$A$154:$XFD$154" dn="Z_10B69522_62AE_4313_859A_9E4F497E803C_.wvu.Rows" sId="2"/>
    <undo index="2" exp="area" ref3D="1" dr="$A$149:$XFD$150" dn="Z_10B69522_62AE_4313_859A_9E4F497E803C_.wvu.Rows" sId="2"/>
    <undo index="1" exp="area" ref3D="1" dr="$A$104:$XFD$104"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36:XFD36" start="0" length="0">
      <dxf>
        <font>
          <sz val="10"/>
          <name val="Times New Roman"/>
          <scheme val="none"/>
        </font>
      </dxf>
    </rfmt>
    <rcc rId="0" sId="2" dxf="1">
      <nc r="C36" t="inlineStr">
        <is>
          <t>182 1 06 04011 02 0000 110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36" t="inlineStr">
        <is>
          <t>Транспортный налог с организаций</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36" t="inlineStr">
        <is>
          <t>Федеральная налоговая служба</t>
        </is>
      </nc>
      <ndxf>
        <font>
          <i/>
          <sz val="10"/>
          <name val="Times New Roman"/>
          <scheme val="none"/>
        </font>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36" start="0" length="0">
      <dxf>
        <alignment vertical="top" readingOrder="0"/>
        <border outline="0">
          <left style="thin">
            <color indexed="64"/>
          </left>
          <right style="thin">
            <color indexed="64"/>
          </right>
          <top style="thin">
            <color indexed="64"/>
          </top>
          <bottom style="thin">
            <color indexed="64"/>
          </bottom>
        </border>
      </dxf>
    </rfmt>
    <rcc rId="0" sId="2" dxf="1" numFmtId="4">
      <nc r="G3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3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3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3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3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3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36" start="0" length="0">
      <dxf>
        <alignment vertical="top" readingOrder="0"/>
      </dxf>
    </rfmt>
    <rfmt sheetId="2" sqref="N36" start="0" length="0">
      <dxf>
        <alignment vertical="top" readingOrder="0"/>
      </dxf>
    </rfmt>
  </rrc>
  <rrc rId="2446" sId="2" ref="A36:XFD36" action="deleteRow">
    <undo index="1" exp="ref" v="1" dr="H36" r="H35"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7:$XFD$237" dn="Z_10B69522_62AE_4313_859A_9E4F497E803C_.wvu.Rows" sId="2"/>
    <undo index="4" exp="area" ref3D="1" dr="$A$153:$XFD$153" dn="Z_10B69522_62AE_4313_859A_9E4F497E803C_.wvu.Rows" sId="2"/>
    <undo index="2" exp="area" ref3D="1" dr="$A$148:$XFD$149" dn="Z_10B69522_62AE_4313_859A_9E4F497E803C_.wvu.Rows" sId="2"/>
    <undo index="1" exp="area" ref3D="1" dr="$A$103:$XFD$103"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36:XFD36" start="0" length="0">
      <dxf>
        <font>
          <sz val="10"/>
          <name val="Times New Roman"/>
          <scheme val="none"/>
        </font>
      </dxf>
    </rfmt>
    <rcc rId="0" sId="2" dxf="1">
      <nc r="C36" t="inlineStr">
        <is>
          <t>182 1 06 04012 02 0000 110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36" t="inlineStr">
        <is>
          <t>Транспортный налог с физических лиц</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36" t="inlineStr">
        <is>
          <t>Федеральная налоговая служба</t>
        </is>
      </nc>
      <ndxf>
        <font>
          <i/>
          <sz val="10"/>
          <name val="Times New Roman"/>
          <scheme val="none"/>
        </font>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36" start="0" length="0">
      <dxf>
        <alignment vertical="top" readingOrder="0"/>
        <border outline="0">
          <left style="thin">
            <color indexed="64"/>
          </left>
          <right style="thin">
            <color indexed="64"/>
          </right>
          <top style="thin">
            <color indexed="64"/>
          </top>
          <bottom style="thin">
            <color indexed="64"/>
          </bottom>
        </border>
      </dxf>
    </rfmt>
    <rcc rId="0" sId="2" dxf="1" numFmtId="4">
      <nc r="G3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3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3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3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3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3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36" start="0" length="0">
      <dxf>
        <alignment vertical="top" readingOrder="0"/>
      </dxf>
    </rfmt>
    <rfmt sheetId="2" sqref="N36" start="0" length="0">
      <dxf>
        <alignment vertical="top" readingOrder="0"/>
      </dxf>
    </rfmt>
  </rrc>
  <rrc rId="2447" sId="2" ref="A35:XFD35" action="deleteRow">
    <undo index="1" exp="ref" v="1" dr="L35" r="L31" sId="2"/>
    <undo index="1" exp="ref" v="1" dr="K35" r="K31" sId="2"/>
    <undo index="1" exp="ref" v="1" dr="J35" r="J31" sId="2"/>
    <undo index="1" exp="ref" v="1" dr="I35" r="I31"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6:$XFD$236" dn="Z_10B69522_62AE_4313_859A_9E4F497E803C_.wvu.Rows" sId="2"/>
    <undo index="4" exp="area" ref3D="1" dr="$A$152:$XFD$152" dn="Z_10B69522_62AE_4313_859A_9E4F497E803C_.wvu.Rows" sId="2"/>
    <undo index="2" exp="area" ref3D="1" dr="$A$147:$XFD$148" dn="Z_10B69522_62AE_4313_859A_9E4F497E803C_.wvu.Rows" sId="2"/>
    <undo index="1" exp="area" ref3D="1" dr="$A$102:$XFD$102"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35:XFD35" start="0" length="0">
      <dxf>
        <font>
          <sz val="10"/>
          <name val="Times New Roman"/>
          <scheme val="none"/>
        </font>
      </dxf>
    </rfmt>
    <rcc rId="0" sId="2" dxf="1">
      <nc r="C35" t="inlineStr">
        <is>
          <t>000 1 06 04000 02 0000 110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35" t="inlineStr">
        <is>
          <t>Транспортный налог</t>
        </is>
      </nc>
      <n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35" t="inlineStr">
        <is>
          <t>Федеральная налоговая служба</t>
        </is>
      </nc>
      <ndxf>
        <font>
          <i/>
          <sz val="10"/>
          <name val="Times New Roman"/>
          <scheme val="none"/>
        </font>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35" start="0" length="0">
      <dxf>
        <font>
          <i/>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umFmtId="4">
      <nc r="G35">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H35">
        <f>#REF!+#REF!</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35">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35">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35">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35">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35" start="0" length="0">
      <dxf>
        <alignment vertical="top" readingOrder="0"/>
      </dxf>
    </rfmt>
    <rfmt sheetId="2" sqref="N35" start="0" length="0">
      <dxf>
        <alignment vertical="top" readingOrder="0"/>
      </dxf>
    </rfmt>
  </rrc>
  <rcc rId="2448" sId="2" numFmtId="4">
    <oc r="H11">
      <v>0</v>
    </oc>
    <nc r="H11">
      <v>210135.06</v>
    </nc>
  </rcc>
  <rcc rId="2449" sId="2" numFmtId="4">
    <oc r="H12">
      <v>0</v>
    </oc>
    <nc r="H12">
      <v>497.87</v>
    </nc>
  </rcc>
  <rcc rId="2450" sId="2" numFmtId="4">
    <oc r="H13">
      <v>0</v>
    </oc>
    <nc r="H13">
      <v>447.18</v>
    </nc>
  </rcc>
  <rcc rId="2451" sId="2" numFmtId="4">
    <oc r="H16">
      <v>0</v>
    </oc>
    <nc r="H16">
      <v>1345.2</v>
    </nc>
  </rcc>
  <rcc rId="2452" sId="2" numFmtId="4">
    <oc r="H17">
      <v>0</v>
    </oc>
    <nc r="H17">
      <v>14.27</v>
    </nc>
  </rcc>
  <rcc rId="2453" sId="2" numFmtId="4">
    <oc r="H18">
      <v>0</v>
    </oc>
    <nc r="H18">
      <v>2245.65</v>
    </nc>
  </rcc>
  <rcc rId="2454" sId="2" numFmtId="4">
    <oc r="H19">
      <v>0</v>
    </oc>
    <nc r="H19">
      <v>-278.38</v>
    </nc>
  </rcc>
  <rcc rId="2455" sId="2" numFmtId="4">
    <oc r="H22">
      <f>H23+H24</f>
    </oc>
    <nc r="H22">
      <v>10625.96</v>
    </nc>
  </rcc>
  <rcc rId="2456" sId="2" numFmtId="4">
    <oc r="H23">
      <v>517766.95</v>
    </oc>
    <nc r="H23">
      <v>10625.96</v>
    </nc>
  </rcc>
  <rcc rId="2457" sId="2" numFmtId="4">
    <oc r="G22">
      <f>G23+G24</f>
    </oc>
    <nc r="G22">
      <v>0</v>
    </nc>
  </rcc>
  <rcc rId="2458" sId="2" numFmtId="4">
    <oc r="G23">
      <v>646676</v>
    </oc>
    <nc r="G23">
      <v>0</v>
    </nc>
  </rcc>
  <rcc rId="2459" sId="2" numFmtId="4">
    <oc r="I23">
      <v>692488.4</v>
    </oc>
    <nc r="I23">
      <v>0</v>
    </nc>
  </rcc>
  <rcc rId="2460" sId="2" numFmtId="4">
    <oc r="I22">
      <f>I23+I24</f>
    </oc>
    <nc r="I22">
      <v>0</v>
    </nc>
  </rcc>
  <rcc rId="2461" sId="2" numFmtId="4">
    <oc r="J22">
      <f>J23+J24</f>
    </oc>
    <nc r="J22">
      <v>0</v>
    </nc>
  </rcc>
  <rcc rId="2462" sId="2" numFmtId="4">
    <oc r="J23">
      <v>703726.5</v>
    </oc>
    <nc r="J23">
      <v>0</v>
    </nc>
  </rcc>
  <rcc rId="2463" sId="2" numFmtId="4">
    <oc r="K22">
      <f>K23+K24</f>
    </oc>
    <nc r="K22">
      <v>0</v>
    </nc>
  </rcc>
  <rcc rId="2464" sId="2" numFmtId="4">
    <oc r="K23">
      <v>712915.6</v>
    </oc>
    <nc r="K23">
      <v>0</v>
    </nc>
  </rcc>
  <rcc rId="2465" sId="2" numFmtId="4">
    <oc r="L22">
      <f>L23+L24</f>
    </oc>
    <nc r="L22">
      <v>0</v>
    </nc>
  </rcc>
  <rcc rId="2466" sId="2" numFmtId="4">
    <oc r="L23">
      <v>722104.6</v>
    </oc>
    <nc r="L23">
      <v>0</v>
    </nc>
  </rcc>
  <rcc rId="2467" sId="2" numFmtId="4">
    <oc r="H27">
      <v>-24.15</v>
    </oc>
    <nc r="H27">
      <v>0</v>
    </nc>
  </rcc>
  <rcc rId="2468" sId="2" numFmtId="4">
    <oc r="H25">
      <f>H26+H27</f>
    </oc>
    <nc r="H25">
      <v>5026.47</v>
    </nc>
  </rcc>
  <rcc rId="2469" sId="2" numFmtId="4">
    <oc r="H26">
      <v>211814.95</v>
    </oc>
    <nc r="H26">
      <v>5026.47</v>
    </nc>
  </rcc>
  <rcc rId="2470" sId="2" numFmtId="4">
    <oc r="G26">
      <v>185610</v>
    </oc>
    <nc r="G26">
      <v>0</v>
    </nc>
  </rcc>
  <rcc rId="2471" sId="2" numFmtId="4">
    <oc r="G25">
      <f>G26+G27</f>
    </oc>
    <nc r="G25">
      <v>0</v>
    </nc>
  </rcc>
  <rcc rId="2472" sId="2" numFmtId="4">
    <oc r="I25">
      <f>I26+I27</f>
    </oc>
    <nc r="I25">
      <v>0</v>
    </nc>
  </rcc>
  <rcc rId="2473" sId="2" numFmtId="4">
    <oc r="I26">
      <v>244863.5</v>
    </oc>
    <nc r="I26">
      <v>0</v>
    </nc>
  </rcc>
  <rcc rId="2474" sId="2" numFmtId="4">
    <oc r="J26">
      <v>248837.3</v>
    </oc>
    <nc r="J26">
      <v>0</v>
    </nc>
  </rcc>
  <rcc rId="2475" sId="2" numFmtId="4">
    <oc r="J25">
      <f>J26+J27</f>
    </oc>
    <nc r="J25">
      <v>0</v>
    </nc>
  </rcc>
  <rcc rId="2476" sId="2" numFmtId="4">
    <oc r="K26">
      <v>252086.5</v>
    </oc>
    <nc r="K26">
      <v>0</v>
    </nc>
  </rcc>
  <rcc rId="2477" sId="2" numFmtId="4">
    <oc r="L25">
      <f>L26+L27</f>
    </oc>
    <nc r="L25">
      <v>0</v>
    </nc>
  </rcc>
  <rcc rId="2478" sId="2" numFmtId="4">
    <oc r="L26">
      <v>255335.8</v>
    </oc>
    <nc r="L26">
      <v>0</v>
    </nc>
  </rcc>
  <rcc rId="2479" sId="2">
    <oc r="H21">
      <f>H22+H25+H28</f>
    </oc>
    <nc r="H21">
      <f>H22+H25</f>
    </nc>
  </rcc>
  <rcc rId="2480" sId="2">
    <oc r="G21">
      <f>G22+G25+G28</f>
    </oc>
    <nc r="G21">
      <f>G22+G25</f>
    </nc>
  </rcc>
  <rcc rId="2481" sId="2">
    <oc r="I21">
      <f>I22+I25+I28</f>
    </oc>
    <nc r="I21">
      <f>I22+I25</f>
    </nc>
  </rcc>
  <rcc rId="2482" sId="2">
    <oc r="J21">
      <f>J22+J25+J28</f>
    </oc>
    <nc r="J21">
      <f>J22+J25</f>
    </nc>
  </rcc>
  <rcc rId="2483" sId="2">
    <oc r="K21">
      <f>K22+K25+K28</f>
    </oc>
    <nc r="K21">
      <f>K22+K25</f>
    </nc>
  </rcc>
  <rcc rId="2484" sId="2">
    <oc r="L21">
      <f>L22+L25+L28</f>
    </oc>
    <nc r="L21">
      <f>L22+L25</f>
    </nc>
  </rcc>
  <rfmt sheetId="2" sqref="C28" start="0" length="0">
    <dxf>
      <font>
        <b/>
        <i val="0"/>
        <sz val="10"/>
        <color auto="1"/>
        <name val="Times New Roman"/>
        <scheme val="none"/>
      </font>
    </dxf>
  </rfmt>
  <rfmt sheetId="2" sqref="D28" start="0" length="0">
    <dxf>
      <font>
        <b/>
        <i val="0"/>
        <sz val="10"/>
        <color auto="1"/>
        <name val="Times New Roman"/>
        <scheme val="none"/>
      </font>
    </dxf>
  </rfmt>
  <rfmt sheetId="2" sqref="E28" start="0" length="0">
    <dxf>
      <font>
        <b/>
        <sz val="10"/>
        <name val="Times New Roman"/>
        <scheme val="none"/>
      </font>
    </dxf>
  </rfmt>
  <rfmt sheetId="2" sqref="G28" start="0" length="2147483647">
    <dxf>
      <font>
        <b/>
      </font>
    </dxf>
  </rfmt>
  <rfmt sheetId="2" sqref="H28" start="0" length="2147483647">
    <dxf>
      <font>
        <b/>
      </font>
    </dxf>
  </rfmt>
  <rfmt sheetId="2" sqref="G28" start="0" length="0">
    <dxf>
      <font>
        <i val="0"/>
        <sz val="10"/>
        <name val="Times New Roman"/>
        <scheme val="none"/>
      </font>
    </dxf>
  </rfmt>
  <rfmt sheetId="2" sqref="H28" start="0" length="0">
    <dxf>
      <font>
        <i val="0"/>
        <sz val="10"/>
        <name val="Times New Roman"/>
        <scheme val="none"/>
      </font>
    </dxf>
  </rfmt>
  <rfmt sheetId="2" sqref="I28" start="0" length="0">
    <dxf>
      <font>
        <b/>
        <i val="0"/>
        <sz val="10"/>
        <name val="Times New Roman"/>
        <scheme val="none"/>
      </font>
    </dxf>
  </rfmt>
  <rfmt sheetId="2" sqref="J28" start="0" length="0">
    <dxf>
      <font>
        <b/>
        <i val="0"/>
        <sz val="10"/>
        <name val="Times New Roman"/>
        <scheme val="none"/>
      </font>
    </dxf>
  </rfmt>
  <rfmt sheetId="2" sqref="K28" start="0" length="0">
    <dxf>
      <font>
        <b/>
        <i val="0"/>
        <sz val="10"/>
        <name val="Times New Roman"/>
        <scheme val="none"/>
      </font>
    </dxf>
  </rfmt>
  <rfmt sheetId="2" sqref="L28" start="0" length="0">
    <dxf>
      <font>
        <b/>
        <i val="0"/>
        <sz val="10"/>
        <name val="Times New Roman"/>
        <scheme val="none"/>
      </font>
    </dxf>
  </rfmt>
  <rrc rId="2485" sId="2" ref="A29:XFD29"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5:$XFD$235" dn="Z_10B69522_62AE_4313_859A_9E4F497E803C_.wvu.Rows" sId="2"/>
    <undo index="4" exp="area" ref3D="1" dr="$A$151:$XFD$151" dn="Z_10B69522_62AE_4313_859A_9E4F497E803C_.wvu.Rows" sId="2"/>
    <undo index="2" exp="area" ref3D="1" dr="$A$146:$XFD$147" dn="Z_10B69522_62AE_4313_859A_9E4F497E803C_.wvu.Rows" sId="2"/>
    <undo index="1" exp="area" ref3D="1" dr="$A$101:$XFD$101"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rc rId="2486" sId="2" ref="A29:XFD29"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6:$XFD$236" dn="Z_10B69522_62AE_4313_859A_9E4F497E803C_.wvu.Rows" sId="2"/>
    <undo index="4" exp="area" ref3D="1" dr="$A$152:$XFD$152" dn="Z_10B69522_62AE_4313_859A_9E4F497E803C_.wvu.Rows" sId="2"/>
    <undo index="2" exp="area" ref3D="1" dr="$A$147:$XFD$148" dn="Z_10B69522_62AE_4313_859A_9E4F497E803C_.wvu.Rows" sId="2"/>
    <undo index="1" exp="area" ref3D="1" dr="$A$102:$XFD$102"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fmt sheetId="2" sqref="C29" start="0" length="0">
    <dxf>
      <font>
        <b val="0"/>
        <sz val="10"/>
        <color auto="1"/>
        <name val="Times New Roman"/>
        <scheme val="none"/>
      </font>
    </dxf>
  </rfmt>
  <rfmt sheetId="2" sqref="C30" start="0" length="0">
    <dxf>
      <font>
        <b val="0"/>
        <sz val="10"/>
        <color auto="1"/>
        <name val="Times New Roman"/>
        <scheme val="none"/>
      </font>
    </dxf>
  </rfmt>
  <rcc rId="2487" sId="2">
    <oc r="D28" t="inlineStr">
      <is>
        <t>Минимальный налог, зачисляемый в бюджеты субъектов Российской Федерации</t>
      </is>
    </oc>
    <nc r="D28" t="inlineStr">
      <is>
        <t>Единый налог на вмененный доход для отдельных видов деятельности</t>
      </is>
    </nc>
  </rcc>
  <rcc rId="2488" sId="2">
    <oc r="C28" t="inlineStr">
      <is>
        <t>182 1 05 01050 01 0000 110</t>
      </is>
    </oc>
    <nc r="C28" t="inlineStr">
      <is>
        <t>182 1 05 02000 02 0000 110</t>
      </is>
    </nc>
  </rcc>
  <rcc rId="2489" sId="2">
    <oc r="C27" t="inlineStr">
      <is>
        <t>183 1 05 01022 01 0000 110</t>
      </is>
    </oc>
    <nc r="C27" t="inlineStr">
      <is>
        <t>182 1 05 01022 01 0000 110</t>
      </is>
    </nc>
  </rcc>
  <rcc rId="2490" sId="2">
    <nc r="C30" t="inlineStr">
      <is>
        <t>182 1 05 01022 01 0000 110</t>
      </is>
    </nc>
  </rcc>
  <rcc rId="2491" sId="2">
    <nc r="C29" t="inlineStr">
      <is>
        <t>182 1 05 002010 02 0000 110</t>
      </is>
    </nc>
  </rcc>
  <rcc rId="2492" sId="2" odxf="1" dxf="1">
    <nc r="D29" t="inlineStr">
      <is>
        <t>Единый налог на вмененный доход для отдельных видов деятельности</t>
      </is>
    </nc>
    <ndxf>
      <font>
        <b val="0"/>
        <sz val="10"/>
        <color auto="1"/>
        <name val="Times New Roman"/>
        <scheme val="none"/>
      </font>
    </ndxf>
  </rcc>
  <rcc rId="2493" sId="2" numFmtId="4">
    <oc r="H24">
      <v>84.01</v>
    </oc>
    <nc r="H24">
      <v>0</v>
    </nc>
  </rcc>
  <rrc rId="2494" sId="2" ref="A24:XFD24"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7:$XFD$237" dn="Z_10B69522_62AE_4313_859A_9E4F497E803C_.wvu.Rows" sId="2"/>
    <undo index="4" exp="area" ref3D="1" dr="$A$153:$XFD$153" dn="Z_10B69522_62AE_4313_859A_9E4F497E803C_.wvu.Rows" sId="2"/>
    <undo index="2" exp="area" ref3D="1" dr="$A$148:$XFD$149" dn="Z_10B69522_62AE_4313_859A_9E4F497E803C_.wvu.Rows" sId="2"/>
    <undo index="1" exp="area" ref3D="1" dr="$A$103:$XFD$103"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24:XFD24" start="0" length="0">
      <dxf>
        <font>
          <sz val="10"/>
          <name val="Times New Roman"/>
          <scheme val="none"/>
        </font>
      </dxf>
    </rfmt>
    <rcc rId="0" sId="2" dxf="1">
      <nc r="C24" t="inlineStr">
        <is>
          <t>182 1 05 01012 01 0000 110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24" t="inlineStr">
        <is>
          <t>Налог, взимаемый с налогоплательщиков, выбравших в качестве объекта налогообложения доходы (за налоговые периоды, истекшие до 1 января 2011 года)</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24" t="inlineStr">
        <is>
          <t>Федеральная налоговая служба</t>
        </is>
      </nc>
      <ndxf>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24" start="0" length="0">
      <dxf>
        <alignment vertical="top" readingOrder="0"/>
        <border outline="0">
          <left style="thin">
            <color indexed="64"/>
          </left>
          <right style="thin">
            <color indexed="64"/>
          </right>
          <top style="thin">
            <color indexed="64"/>
          </top>
          <bottom style="thin">
            <color indexed="64"/>
          </bottom>
        </border>
      </dxf>
    </rfmt>
    <rcc rId="0" sId="2" dxf="1" numFmtId="4">
      <nc r="G24">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24">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24">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24">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24">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24">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24" start="0" length="0">
      <dxf>
        <alignment vertical="top" readingOrder="0"/>
      </dxf>
    </rfmt>
    <rfmt sheetId="2" sqref="N24" start="0" length="0">
      <dxf>
        <alignment vertical="top" readingOrder="0"/>
      </dxf>
    </rfmt>
  </rrc>
  <rrc rId="2495" sId="2" ref="A26:XFD26" action="deleteRow">
    <undo index="1" exp="ref" v="1" dr="K26" r="K24"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6:$XFD$236" dn="Z_10B69522_62AE_4313_859A_9E4F497E803C_.wvu.Rows" sId="2"/>
    <undo index="4" exp="area" ref3D="1" dr="$A$152:$XFD$152" dn="Z_10B69522_62AE_4313_859A_9E4F497E803C_.wvu.Rows" sId="2"/>
    <undo index="2" exp="area" ref3D="1" dr="$A$147:$XFD$148" dn="Z_10B69522_62AE_4313_859A_9E4F497E803C_.wvu.Rows" sId="2"/>
    <undo index="1" exp="area" ref3D="1" dr="$A$102:$XFD$102"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26:XFD26" start="0" length="0">
      <dxf>
        <font>
          <sz val="10"/>
          <name val="Times New Roman"/>
          <scheme val="none"/>
        </font>
      </dxf>
    </rfmt>
    <rcc rId="0" sId="2" dxf="1">
      <nc r="C26" t="inlineStr">
        <is>
          <t>182 1 05 01022 01 0000 110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26" t="inlineStr">
        <is>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26" t="inlineStr">
        <is>
          <t>Федеральная налоговая служба</t>
        </is>
      </nc>
      <ndxf>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26" start="0" length="0">
      <dxf>
        <alignment vertical="top" readingOrder="0"/>
        <border outline="0">
          <left style="thin">
            <color indexed="64"/>
          </left>
          <right style="thin">
            <color indexed="64"/>
          </right>
          <top style="thin">
            <color indexed="64"/>
          </top>
          <bottom style="thin">
            <color indexed="64"/>
          </bottom>
        </border>
      </dxf>
    </rfmt>
    <rcc rId="0" sId="2" dxf="1" numFmtId="4">
      <nc r="G2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2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2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2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2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2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26" start="0" length="0">
      <dxf>
        <alignment vertical="top" readingOrder="0"/>
      </dxf>
    </rfmt>
    <rfmt sheetId="2" sqref="N26" start="0" length="0">
      <dxf>
        <alignment vertical="top" readingOrder="0"/>
      </dxf>
    </rfmt>
  </rrc>
  <rcc rId="2496" sId="2" numFmtId="4">
    <oc r="K24">
      <f>K25+#REF!</f>
    </oc>
    <nc r="K24">
      <v>0</v>
    </nc>
  </rcc>
  <rfmt sheetId="2" sqref="D28" start="0" length="0">
    <dxf>
      <font>
        <b val="0"/>
        <sz val="10"/>
        <color auto="1"/>
        <name val="Times New Roman"/>
        <scheme val="none"/>
      </font>
    </dxf>
  </rfmt>
  <rcc rId="2497" sId="2">
    <nc r="D28" t="inlineStr">
      <is>
        <t>Единый налог на вмененный доход для отдельных видов деятельности (за налоговые периоды, истекшие до 1 января 2011 года)</t>
      </is>
    </nc>
  </rcc>
  <rcc rId="2498" sId="2" odxf="1" dxf="1">
    <nc r="E27" t="inlineStr">
      <is>
        <t>Федеральная налоговая служба</t>
      </is>
    </nc>
    <odxf>
      <font>
        <b/>
        <sz val="10"/>
        <name val="Times New Roman"/>
        <scheme val="none"/>
      </font>
    </odxf>
    <ndxf>
      <font>
        <b val="0"/>
        <sz val="10"/>
        <name val="Times New Roman"/>
        <scheme val="none"/>
      </font>
    </ndxf>
  </rcc>
  <rcc rId="2499" sId="2" odxf="1" dxf="1">
    <nc r="E28" t="inlineStr">
      <is>
        <t>Федеральная налоговая служба</t>
      </is>
    </nc>
    <odxf>
      <font>
        <b/>
        <sz val="10"/>
        <name val="Times New Roman"/>
        <scheme val="none"/>
      </font>
    </odxf>
    <ndxf>
      <font>
        <b val="0"/>
        <sz val="10"/>
        <name val="Times New Roman"/>
        <scheme val="none"/>
      </font>
    </ndxf>
  </rcc>
  <rcc rId="2500" sId="2" numFmtId="4">
    <oc r="G26">
      <v>104479.6</v>
    </oc>
    <nc r="G26">
      <f>G27+G28</f>
    </nc>
  </rcc>
  <rcc rId="2501" sId="2" numFmtId="4">
    <oc r="H26">
      <v>-6285.69</v>
    </oc>
    <nc r="H26">
      <f>H27+H28</f>
    </nc>
  </rcc>
  <rcc rId="2502" sId="2" numFmtId="4">
    <oc r="I26">
      <v>0</v>
    </oc>
    <nc r="I26">
      <f>I27+I28</f>
    </nc>
  </rcc>
  <rcc rId="2503" sId="2" numFmtId="4">
    <oc r="J26">
      <v>0</v>
    </oc>
    <nc r="J26">
      <f>J27+J28</f>
    </nc>
  </rcc>
  <rcc rId="2504" sId="2" numFmtId="4">
    <oc r="K26">
      <v>0</v>
    </oc>
    <nc r="K26">
      <f>K27+K28</f>
    </nc>
  </rcc>
  <rcc rId="2505" sId="2" numFmtId="4">
    <oc r="L26">
      <v>0</v>
    </oc>
    <nc r="L26">
      <f>L27+L28</f>
    </nc>
  </rcc>
  <rcc rId="2506" sId="2" odxf="1" dxf="1" numFmtId="4">
    <nc r="G27">
      <v>0</v>
    </nc>
    <ndxf>
      <font>
        <b val="0"/>
        <sz val="10"/>
        <name val="Times New Roman"/>
        <scheme val="none"/>
      </font>
    </ndxf>
  </rcc>
  <rfmt sheetId="2" sqref="H27" start="0" length="0">
    <dxf>
      <font>
        <b val="0"/>
        <sz val="10"/>
        <name val="Times New Roman"/>
        <scheme val="none"/>
      </font>
    </dxf>
  </rfmt>
  <rcc rId="2507" sId="2" odxf="1" dxf="1" numFmtId="4">
    <nc r="I27">
      <v>0</v>
    </nc>
    <ndxf>
      <font>
        <b val="0"/>
        <sz val="10"/>
        <name val="Times New Roman"/>
        <scheme val="none"/>
      </font>
    </ndxf>
  </rcc>
  <rcc rId="2508" sId="2" odxf="1" dxf="1" numFmtId="4">
    <nc r="J27">
      <v>0</v>
    </nc>
    <ndxf>
      <font>
        <b val="0"/>
        <sz val="10"/>
        <name val="Times New Roman"/>
        <scheme val="none"/>
      </font>
    </ndxf>
  </rcc>
  <rcc rId="2509" sId="2" odxf="1" dxf="1" numFmtId="4">
    <nc r="K27">
      <v>0</v>
    </nc>
    <ndxf>
      <font>
        <b val="0"/>
        <sz val="10"/>
        <name val="Times New Roman"/>
        <scheme val="none"/>
      </font>
    </ndxf>
  </rcc>
  <rcc rId="2510" sId="2" odxf="1" dxf="1" numFmtId="4">
    <nc r="L27">
      <v>0</v>
    </nc>
    <ndxf>
      <font>
        <b val="0"/>
        <sz val="10"/>
        <name val="Times New Roman"/>
        <scheme val="none"/>
      </font>
    </ndxf>
  </rcc>
  <rcc rId="2511" sId="2" odxf="1" dxf="1" numFmtId="4">
    <nc r="G28">
      <v>0</v>
    </nc>
    <ndxf>
      <font>
        <b val="0"/>
        <sz val="10"/>
        <name val="Times New Roman"/>
        <scheme val="none"/>
      </font>
    </ndxf>
  </rcc>
  <rfmt sheetId="2" sqref="H28" start="0" length="0">
    <dxf>
      <font>
        <b val="0"/>
        <sz val="10"/>
        <name val="Times New Roman"/>
        <scheme val="none"/>
      </font>
    </dxf>
  </rfmt>
  <rcc rId="2512" sId="2" odxf="1" dxf="1" numFmtId="4">
    <nc r="I28">
      <v>0</v>
    </nc>
    <ndxf>
      <font>
        <b val="0"/>
        <sz val="10"/>
        <name val="Times New Roman"/>
        <scheme val="none"/>
      </font>
    </ndxf>
  </rcc>
  <rcc rId="2513" sId="2" odxf="1" dxf="1" numFmtId="4">
    <nc r="J28">
      <v>0</v>
    </nc>
    <ndxf>
      <font>
        <b val="0"/>
        <sz val="10"/>
        <name val="Times New Roman"/>
        <scheme val="none"/>
      </font>
    </ndxf>
  </rcc>
  <rcc rId="2514" sId="2" odxf="1" dxf="1" numFmtId="4">
    <nc r="K28">
      <v>0</v>
    </nc>
    <ndxf>
      <font>
        <b val="0"/>
        <sz val="10"/>
        <name val="Times New Roman"/>
        <scheme val="none"/>
      </font>
    </ndxf>
  </rcc>
  <rcc rId="2515" sId="2" odxf="1" dxf="1" numFmtId="4">
    <nc r="L28">
      <v>0</v>
    </nc>
    <ndxf>
      <font>
        <b val="0"/>
        <sz val="10"/>
        <name val="Times New Roman"/>
        <scheme val="none"/>
      </font>
    </ndxf>
  </rcc>
  <rcc rId="2516" sId="2" numFmtId="4">
    <nc r="H27">
      <v>19409.669999999998</v>
    </nc>
  </rcc>
  <rcc rId="2517" sId="2" numFmtId="4">
    <nc r="H28">
      <v>5.51</v>
    </nc>
  </rcc>
  <rrc rId="2518" sId="2" ref="A30:XFD30"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5:$XFD$235" dn="Z_10B69522_62AE_4313_859A_9E4F497E803C_.wvu.Rows" sId="2"/>
    <undo index="4" exp="area" ref3D="1" dr="$A$151:$XFD$151" dn="Z_10B69522_62AE_4313_859A_9E4F497E803C_.wvu.Rows" sId="2"/>
    <undo index="2" exp="area" ref3D="1" dr="$A$146:$XFD$147" dn="Z_10B69522_62AE_4313_859A_9E4F497E803C_.wvu.Rows" sId="2"/>
    <undo index="1" exp="area" ref3D="1" dr="$A$101:$XFD$101"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fmt sheetId="2" sqref="C31" start="0" length="0">
    <dxf>
      <font>
        <i val="0"/>
        <sz val="10"/>
        <color auto="1"/>
        <name val="Times New Roman"/>
        <scheme val="none"/>
      </font>
    </dxf>
  </rfmt>
  <rfmt sheetId="2" sqref="C30" start="0" length="0">
    <dxf>
      <font>
        <b val="0"/>
        <sz val="10"/>
        <color auto="1"/>
        <name val="Times New Roman"/>
        <scheme val="none"/>
      </font>
    </dxf>
  </rfmt>
  <rfmt sheetId="2" sqref="E31" start="0" length="0">
    <dxf>
      <font>
        <i val="0"/>
        <sz val="10"/>
        <name val="Times New Roman"/>
        <scheme val="none"/>
      </font>
    </dxf>
  </rfmt>
  <rfmt sheetId="2" sqref="D30" start="0" length="0">
    <dxf>
      <font>
        <b val="0"/>
        <sz val="8"/>
        <color auto="1"/>
        <name val="Arial Narrow"/>
        <scheme val="none"/>
      </font>
      <alignment vertical="center" readingOrder="0"/>
      <border outline="0">
        <left style="hair">
          <color indexed="64"/>
        </left>
        <right style="hair">
          <color indexed="64"/>
        </right>
        <top style="hair">
          <color indexed="64"/>
        </top>
        <bottom style="hair">
          <color indexed="64"/>
        </bottom>
      </border>
    </dxf>
  </rfmt>
  <rfmt sheetId="2" sqref="D30" start="0" length="0">
    <dxf>
      <font>
        <sz val="10"/>
        <color auto="1"/>
        <name val="Times New Roman"/>
        <scheme val="none"/>
      </font>
      <alignment vertical="top" readingOrder="0"/>
      <border outline="0">
        <left style="thin">
          <color indexed="64"/>
        </left>
        <right style="thin">
          <color indexed="64"/>
        </right>
        <top style="thin">
          <color indexed="64"/>
        </top>
        <bottom style="thin">
          <color indexed="64"/>
        </bottom>
      </border>
    </dxf>
  </rfmt>
  <rfmt sheetId="2" sqref="D31" start="0" length="0">
    <dxf>
      <font>
        <i val="0"/>
        <sz val="8"/>
        <color auto="1"/>
        <name val="Arial Narrow"/>
        <scheme val="none"/>
      </font>
      <alignment vertical="center" readingOrder="0"/>
      <border outline="0">
        <left style="hair">
          <color indexed="64"/>
        </left>
        <right style="hair">
          <color indexed="64"/>
        </right>
        <top style="hair">
          <color indexed="64"/>
        </top>
        <bottom style="hair">
          <color indexed="64"/>
        </bottom>
      </border>
    </dxf>
  </rfmt>
  <rfmt sheetId="2" sqref="D31" start="0" length="0">
    <dxf>
      <font>
        <sz val="10"/>
        <color auto="1"/>
        <name val="Times New Roman"/>
        <scheme val="none"/>
      </font>
      <alignment vertical="top" readingOrder="0"/>
      <border outline="0">
        <left style="thin">
          <color indexed="64"/>
        </left>
        <right style="thin">
          <color indexed="64"/>
        </right>
        <top style="thin">
          <color indexed="64"/>
        </top>
        <bottom style="thin">
          <color indexed="64"/>
        </bottom>
      </border>
    </dxf>
  </rfmt>
  <rcc rId="2519" sId="2" odxf="1" dxf="1">
    <nc r="E30" t="inlineStr">
      <is>
        <t>Федеральная налоговая служба</t>
      </is>
    </nc>
    <odxf>
      <font>
        <b/>
        <sz val="10"/>
        <name val="Times New Roman"/>
        <scheme val="none"/>
      </font>
    </odxf>
    <ndxf>
      <font>
        <b val="0"/>
        <sz val="10"/>
        <name val="Times New Roman"/>
        <scheme val="none"/>
      </font>
    </ndxf>
  </rcc>
  <rcc rId="2520" sId="2">
    <nc r="D30" t="inlineStr">
      <is>
        <t>Единый сельскохозяйственный налог</t>
      </is>
    </nc>
  </rcc>
  <rcc rId="2521" sId="2">
    <oc r="D31" t="inlineStr">
      <is>
        <t>Единый сельскохозяйственный налог (за налоговые периоды, истекшие до 1 января 2011 года)</t>
      </is>
    </oc>
    <nc r="D31"/>
  </rcc>
  <rcc rId="2522" sId="2" numFmtId="4">
    <oc r="G31">
      <v>0</v>
    </oc>
    <nc r="G31"/>
  </rcc>
  <rcc rId="2523" sId="2" numFmtId="4">
    <oc r="H31">
      <v>0.40433000000000002</v>
    </oc>
    <nc r="H31"/>
  </rcc>
  <rcc rId="2524" sId="2">
    <oc r="G29">
      <f>G31</f>
    </oc>
    <nc r="G29">
      <f>G30</f>
    </nc>
  </rcc>
  <rcc rId="2525" sId="2">
    <oc r="J29">
      <f>J31</f>
    </oc>
    <nc r="J29">
      <f>J30</f>
    </nc>
  </rcc>
  <rcc rId="2526" sId="2">
    <oc r="K29">
      <f>K31</f>
    </oc>
    <nc r="K29">
      <f>K30</f>
    </nc>
  </rcc>
  <rcc rId="2527" sId="2">
    <oc r="L29">
      <f>L31</f>
    </oc>
    <nc r="L29">
      <f>L30</f>
    </nc>
  </rcc>
  <rcc rId="2528" sId="2">
    <oc r="E31" t="inlineStr">
      <is>
        <t>Федеральная налоговая служба</t>
      </is>
    </oc>
    <nc r="E31"/>
  </rcc>
  <rrc rId="2529" sId="2" ref="A31:XFD31" action="deleteRow">
    <undo index="1" exp="ref" v="1" dr="I31" r="I29" sId="2"/>
    <undo index="1" exp="ref" v="1" dr="H31" r="H29"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6:$XFD$236" dn="Z_10B69522_62AE_4313_859A_9E4F497E803C_.wvu.Rows" sId="2"/>
    <undo index="4" exp="area" ref3D="1" dr="$A$152:$XFD$152" dn="Z_10B69522_62AE_4313_859A_9E4F497E803C_.wvu.Rows" sId="2"/>
    <undo index="2" exp="area" ref3D="1" dr="$A$147:$XFD$148" dn="Z_10B69522_62AE_4313_859A_9E4F497E803C_.wvu.Rows" sId="2"/>
    <undo index="1" exp="area" ref3D="1" dr="$A$102:$XFD$102"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31:XFD31" start="0" length="0">
      <dxf>
        <font>
          <sz val="10"/>
          <name val="Times New Roman"/>
          <scheme val="none"/>
        </font>
      </dxf>
    </rfmt>
    <rcc rId="0" sId="2" dxf="1">
      <nc r="C31" t="inlineStr">
        <is>
          <t>182 1 05 03020 01 0000 110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fmt sheetId="2" sqref="D31" start="0" length="0">
      <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dxf>
    </rfmt>
    <rfmt sheetId="2" sqref="E31" start="0" length="0">
      <dxf>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dxf>
    </rfmt>
    <rfmt sheetId="2" sqref="F31" start="0" length="0">
      <dxf>
        <font>
          <i/>
          <sz val="10"/>
          <name val="Times New Roman"/>
          <scheme val="none"/>
        </font>
        <alignment vertical="top" readingOrder="0"/>
        <border outline="0">
          <left style="thin">
            <color indexed="64"/>
          </left>
          <right style="thin">
            <color indexed="64"/>
          </right>
          <top style="thin">
            <color indexed="64"/>
          </top>
          <bottom style="thin">
            <color indexed="64"/>
          </bottom>
        </border>
      </dxf>
    </rfmt>
    <rfmt sheetId="2" sqref="G31" start="0" length="0">
      <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dxf>
    </rfmt>
    <rfmt sheetId="2" sqref="H31" start="0" length="0">
      <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dxf>
    </rfmt>
    <rcc rId="0" sId="2" dxf="1" numFmtId="4">
      <nc r="I31">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31">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31">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31">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31" start="0" length="0">
      <dxf>
        <alignment vertical="top" readingOrder="0"/>
      </dxf>
    </rfmt>
    <rfmt sheetId="2" sqref="N31" start="0" length="0">
      <dxf>
        <alignment vertical="top" readingOrder="0"/>
      </dxf>
    </rfmt>
  </rrc>
  <rcc rId="2530" sId="2">
    <nc r="C30" t="inlineStr">
      <is>
        <t>182 1 05 03010 01 0000 110</t>
      </is>
    </nc>
  </rcc>
  <rcc rId="2531" sId="2">
    <oc r="H29">
      <f>H31</f>
    </oc>
    <nc r="H29">
      <f>H30</f>
    </nc>
  </rcc>
  <rcc rId="2532" sId="2">
    <oc r="I29">
      <f>I31</f>
    </oc>
    <nc r="I29">
      <f>I30</f>
    </nc>
  </rcc>
  <rcc rId="2533" sId="2" numFmtId="4">
    <nc r="G30">
      <v>0</v>
    </nc>
  </rcc>
  <rcc rId="2534" sId="2" numFmtId="4">
    <nc r="H30">
      <v>68.89</v>
    </nc>
  </rcc>
  <rcc rId="2535" sId="2" numFmtId="4">
    <nc r="I30">
      <v>0</v>
    </nc>
  </rcc>
  <rcc rId="2536" sId="2" numFmtId="4">
    <nc r="J30">
      <v>0</v>
    </nc>
  </rcc>
  <rcc rId="2537" sId="2" numFmtId="4">
    <nc r="K30">
      <v>0</v>
    </nc>
  </rcc>
  <rcc rId="2538" sId="2" numFmtId="4">
    <nc r="L30">
      <v>0</v>
    </nc>
  </rcc>
  <rrc rId="2539" sId="2" ref="A31:XFD31"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5:$XFD$235" dn="Z_10B69522_62AE_4313_859A_9E4F497E803C_.wvu.Rows" sId="2"/>
    <undo index="4" exp="area" ref3D="1" dr="$A$151:$XFD$151" dn="Z_10B69522_62AE_4313_859A_9E4F497E803C_.wvu.Rows" sId="2"/>
    <undo index="2" exp="area" ref3D="1" dr="$A$146:$XFD$147" dn="Z_10B69522_62AE_4313_859A_9E4F497E803C_.wvu.Rows" sId="2"/>
    <undo index="1" exp="area" ref3D="1" dr="$A$101:$XFD$101"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rc rId="2540" sId="2" ref="A31:XFD31"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6:$XFD$236" dn="Z_10B69522_62AE_4313_859A_9E4F497E803C_.wvu.Rows" sId="2"/>
    <undo index="4" exp="area" ref3D="1" dr="$A$152:$XFD$152" dn="Z_10B69522_62AE_4313_859A_9E4F497E803C_.wvu.Rows" sId="2"/>
    <undo index="2" exp="area" ref3D="1" dr="$A$147:$XFD$148" dn="Z_10B69522_62AE_4313_859A_9E4F497E803C_.wvu.Rows" sId="2"/>
    <undo index="1" exp="area" ref3D="1" dr="$A$102:$XFD$102"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cc rId="2541" sId="2" odxf="1" dxf="1">
    <nc r="E31" t="inlineStr">
      <is>
        <t>Федеральная налоговая служба</t>
      </is>
    </nc>
    <odxf>
      <font>
        <b val="0"/>
        <sz val="10"/>
        <name val="Times New Roman"/>
        <scheme val="none"/>
      </font>
    </odxf>
    <ndxf>
      <font>
        <b/>
        <sz val="10"/>
        <name val="Times New Roman"/>
        <scheme val="none"/>
      </font>
    </ndxf>
  </rcc>
  <rcc rId="2542" sId="2">
    <oc r="C29" t="inlineStr">
      <is>
        <t>000 1 05 03000 01 0000 110</t>
      </is>
    </oc>
    <nc r="C29" t="inlineStr">
      <is>
        <t>182 1 05 03000 01 0000 110</t>
      </is>
    </nc>
  </rcc>
  <rfmt sheetId="2" sqref="C31" start="0" length="0">
    <dxf>
      <font>
        <b/>
        <sz val="10"/>
        <color auto="1"/>
        <name val="Times New Roman"/>
        <scheme val="none"/>
      </font>
    </dxf>
  </rfmt>
  <rcc rId="2543" sId="2">
    <nc r="C31" t="inlineStr">
      <is>
        <t>182 1 05 04000 02 0000 110</t>
      </is>
    </nc>
  </rcc>
  <rfmt sheetId="2" sqref="D31" start="0" length="0">
    <dxf>
      <font>
        <b/>
        <sz val="8"/>
        <color auto="1"/>
        <name val="Arial Narrow"/>
        <scheme val="none"/>
      </font>
      <alignment vertical="center" readingOrder="0"/>
      <border outline="0">
        <left style="hair">
          <color indexed="64"/>
        </left>
        <right style="hair">
          <color indexed="64"/>
        </right>
      </border>
    </dxf>
  </rfmt>
  <rcc rId="2544" sId="2" odxf="1" dxf="1">
    <nc r="D31" t="inlineStr">
      <is>
        <t>Налог, взимаемый в связи с применением патентной системы налогообложения</t>
      </is>
    </nc>
    <ndxf>
      <font>
        <sz val="10"/>
        <color auto="1"/>
        <name val="Times New Roman"/>
        <scheme val="none"/>
      </font>
      <alignment vertical="top" readingOrder="0"/>
      <border outline="0">
        <left style="thin">
          <color indexed="64"/>
        </left>
        <right style="thin">
          <color indexed="64"/>
        </right>
      </border>
    </ndxf>
  </rcc>
  <rcc rId="2545" sId="2">
    <nc r="C32" t="inlineStr">
      <is>
        <t>182 1 05 04010 02 0000 110</t>
      </is>
    </nc>
  </rcc>
  <rfmt sheetId="2" sqref="D32" start="0" length="0">
    <dxf>
      <font>
        <b/>
        <sz val="8"/>
        <color auto="1"/>
        <name val="Arial Narrow"/>
        <scheme val="none"/>
      </font>
      <alignment vertical="center" readingOrder="0"/>
      <border outline="0">
        <left style="hair">
          <color indexed="64"/>
        </left>
        <right style="hair">
          <color indexed="64"/>
        </right>
      </border>
    </dxf>
  </rfmt>
  <rcc rId="2546" sId="2" odxf="1" dxf="1">
    <nc r="D32" t="inlineStr">
      <is>
        <t>Налог, взимаемый в связи с применением патентной системы налогообложения, зачисляемый в бюджеты городских округов</t>
      </is>
    </nc>
    <ndxf>
      <font>
        <b val="0"/>
        <sz val="10"/>
        <color auto="1"/>
        <name val="Times New Roman"/>
        <scheme val="none"/>
      </font>
      <alignment vertical="top" readingOrder="0"/>
      <border outline="0">
        <left style="thin">
          <color indexed="64"/>
        </left>
        <right style="thin">
          <color indexed="64"/>
        </right>
      </border>
    </ndxf>
  </rcc>
  <rcc rId="2547" sId="2">
    <nc r="E32" t="inlineStr">
      <is>
        <t>Федеральная налоговая служба</t>
      </is>
    </nc>
  </rcc>
</revisions>
</file>

<file path=xl/revisions/revisionLog8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48" sId="2">
    <nc r="G31">
      <f>G32</f>
    </nc>
  </rcc>
  <rcc rId="2549" sId="2">
    <nc r="H31">
      <f>H32</f>
    </nc>
  </rcc>
  <rcc rId="2550" sId="2">
    <nc r="I31">
      <f>I32</f>
    </nc>
  </rcc>
  <rcc rId="2551" sId="2">
    <nc r="J31">
      <f>J32</f>
    </nc>
  </rcc>
  <rcc rId="2552" sId="2">
    <nc r="K31">
      <f>K32</f>
    </nc>
  </rcc>
  <rcc rId="2553" sId="2">
    <nc r="L31">
      <f>L32</f>
    </nc>
  </rcc>
  <rcc rId="2554" sId="2" numFmtId="4">
    <nc r="G32">
      <v>0</v>
    </nc>
  </rcc>
  <rcc rId="2555" sId="2" numFmtId="4">
    <nc r="I32">
      <v>0</v>
    </nc>
  </rcc>
  <rcc rId="2556" sId="2" numFmtId="4">
    <nc r="J32">
      <v>0</v>
    </nc>
  </rcc>
  <rcc rId="2557" sId="2" numFmtId="4">
    <nc r="K32">
      <v>0</v>
    </nc>
  </rcc>
  <rcc rId="2558" sId="2" numFmtId="4">
    <nc r="L32">
      <v>0</v>
    </nc>
  </rcc>
  <rcc rId="2559" sId="2" numFmtId="4">
    <nc r="H32">
      <v>757.96</v>
    </nc>
  </rcc>
</revisions>
</file>

<file path=xl/revisions/revisionLog8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560" sId="2" ref="A34:XFD34"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7:$XFD$237" dn="Z_10B69522_62AE_4313_859A_9E4F497E803C_.wvu.Rows" sId="2"/>
    <undo index="4" exp="area" ref3D="1" dr="$A$153:$XFD$153" dn="Z_10B69522_62AE_4313_859A_9E4F497E803C_.wvu.Rows" sId="2"/>
    <undo index="2" exp="area" ref3D="1" dr="$A$148:$XFD$149" dn="Z_10B69522_62AE_4313_859A_9E4F497E803C_.wvu.Rows" sId="2"/>
    <undo index="1" exp="area" ref3D="1" dr="$A$103:$XFD$103"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fmt sheetId="2" sqref="D34" start="0" length="0">
    <dxf>
      <font>
        <b val="0"/>
        <i/>
        <sz val="10"/>
        <color auto="1"/>
        <name val="Times New Roman"/>
        <scheme val="none"/>
      </font>
    </dxf>
  </rfmt>
  <rrc rId="2561" sId="2" ref="A35:XFD35"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8:$XFD$238" dn="Z_10B69522_62AE_4313_859A_9E4F497E803C_.wvu.Rows" sId="2"/>
    <undo index="4" exp="area" ref3D="1" dr="$A$154:$XFD$154" dn="Z_10B69522_62AE_4313_859A_9E4F497E803C_.wvu.Rows" sId="2"/>
    <undo index="2" exp="area" ref3D="1" dr="$A$149:$XFD$150" dn="Z_10B69522_62AE_4313_859A_9E4F497E803C_.wvu.Rows" sId="2"/>
    <undo index="1" exp="area" ref3D="1" dr="$A$104:$XFD$104"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fmt sheetId="2" sqref="C34" start="0" length="0">
    <dxf>
      <font>
        <b val="0"/>
        <i/>
        <sz val="10"/>
        <color auto="1"/>
        <name val="Times New Roman"/>
        <scheme val="none"/>
      </font>
    </dxf>
  </rfmt>
  <rcc rId="2562" sId="2">
    <nc r="D34" t="inlineStr">
      <is>
        <t>Налог на имущество физических лиц</t>
      </is>
    </nc>
  </rcc>
  <rcc rId="2563" sId="2" odxf="1" dxf="1">
    <nc r="E34" t="inlineStr">
      <is>
        <t>Федеральная налоговая служба</t>
      </is>
    </nc>
    <odxf>
      <font>
        <b/>
        <i val="0"/>
        <sz val="10"/>
        <name val="Times New Roman"/>
        <scheme val="none"/>
      </font>
    </odxf>
    <ndxf>
      <font>
        <b val="0"/>
        <i/>
        <sz val="10"/>
        <name val="Times New Roman"/>
        <scheme val="none"/>
      </font>
    </ndxf>
  </rcc>
  <rfmt sheetId="2" sqref="E37" start="0" length="0">
    <dxf>
      <font>
        <i val="0"/>
        <sz val="10"/>
        <color auto="1"/>
        <name val="Times New Roman"/>
        <scheme val="none"/>
      </font>
      <numFmt numFmtId="30" formatCode="@"/>
      <fill>
        <patternFill patternType="none">
          <bgColor indexed="65"/>
        </patternFill>
      </fill>
      <alignment horizontal="left" readingOrder="0"/>
    </dxf>
  </rfmt>
  <rfmt sheetId="2" sqref="E38" start="0" length="0">
    <dxf>
      <font>
        <i val="0"/>
        <sz val="10"/>
        <color auto="1"/>
        <name val="Times New Roman"/>
        <scheme val="none"/>
      </font>
      <numFmt numFmtId="30" formatCode="@"/>
      <fill>
        <patternFill patternType="none">
          <bgColor indexed="65"/>
        </patternFill>
      </fill>
      <alignment horizontal="left" readingOrder="0"/>
    </dxf>
  </rfmt>
  <rfmt sheetId="2" sqref="E37" start="0" length="0">
    <dxf>
      <font>
        <sz val="10"/>
        <color auto="1"/>
        <name val="Times New Roman"/>
        <scheme val="none"/>
      </font>
      <numFmt numFmtId="0" formatCode="General"/>
      <fill>
        <patternFill patternType="solid">
          <bgColor theme="0"/>
        </patternFill>
      </fill>
      <alignment horizontal="center" readingOrder="0"/>
    </dxf>
  </rfmt>
  <rfmt sheetId="2" sqref="E38" start="0" length="0">
    <dxf>
      <font>
        <sz val="10"/>
        <color auto="1"/>
        <name val="Times New Roman"/>
        <scheme val="none"/>
      </font>
      <numFmt numFmtId="0" formatCode="General"/>
      <fill>
        <patternFill patternType="solid">
          <bgColor theme="0"/>
        </patternFill>
      </fill>
      <alignment horizontal="center" readingOrder="0"/>
    </dxf>
  </rfmt>
  <rcc rId="2564" sId="2">
    <nc r="C34" t="inlineStr">
      <is>
        <t>182 1 06 01000 0 0000 110</t>
      </is>
    </nc>
  </rcc>
  <rcc rId="2565" sId="2" odxf="1" dxf="1">
    <nc r="C35" t="inlineStr">
      <is>
        <t>182 1 06 01020 04 0000 110</t>
      </is>
    </nc>
    <ndxf>
      <font>
        <b val="0"/>
        <sz val="10"/>
        <color auto="1"/>
        <name val="Times New Roman"/>
        <scheme val="none"/>
      </font>
    </ndxf>
  </rcc>
  <rfmt sheetId="2" sqref="D35" start="0" length="0">
    <dxf>
      <font>
        <i val="0"/>
        <sz val="10"/>
        <color auto="1"/>
        <name val="Times New Roman"/>
        <scheme val="none"/>
      </font>
      <alignment horizontal="general" readingOrder="0"/>
    </dxf>
  </rfmt>
  <rcc rId="2566" sId="2">
    <nc r="D35" t="inlineStr">
      <is>
        <t xml:space="preserve">Налог на имущество физических лиц, взимаемый по ставкам, применяемым к объектам налогообложения, расположенных в границах городских округов </t>
      </is>
    </nc>
  </rcc>
  <rcc rId="2567" sId="2" odxf="1" dxf="1">
    <nc r="E35" t="inlineStr">
      <is>
        <t>Федеральная налоговая служба</t>
      </is>
    </nc>
    <odxf>
      <font>
        <b/>
        <sz val="10"/>
        <name val="Times New Roman"/>
        <scheme val="none"/>
      </font>
    </odxf>
    <ndxf>
      <font>
        <b val="0"/>
        <sz val="10"/>
        <name val="Times New Roman"/>
        <scheme val="none"/>
      </font>
    </ndxf>
  </rcc>
  <rcc rId="2568" sId="2" odxf="1" dxf="1" numFmtId="4">
    <nc r="H35">
      <v>702.07</v>
    </nc>
    <ndxf>
      <font>
        <b val="0"/>
        <sz val="10"/>
        <name val="Times New Roman"/>
        <scheme val="none"/>
      </font>
    </ndxf>
  </rcc>
  <rfmt sheetId="2" sqref="G35" start="0" length="0">
    <dxf>
      <font>
        <b val="0"/>
        <sz val="10"/>
        <name val="Times New Roman"/>
        <scheme val="none"/>
      </font>
    </dxf>
  </rfmt>
  <rfmt sheetId="2" sqref="I35" start="0" length="0">
    <dxf>
      <font>
        <b val="0"/>
        <sz val="10"/>
        <name val="Times New Roman"/>
        <scheme val="none"/>
      </font>
    </dxf>
  </rfmt>
  <rfmt sheetId="2" sqref="J35" start="0" length="0">
    <dxf>
      <font>
        <b val="0"/>
        <sz val="10"/>
        <name val="Times New Roman"/>
        <scheme val="none"/>
      </font>
    </dxf>
  </rfmt>
  <rfmt sheetId="2" sqref="K35" start="0" length="0">
    <dxf>
      <font>
        <b val="0"/>
        <sz val="10"/>
        <name val="Times New Roman"/>
        <scheme val="none"/>
      </font>
    </dxf>
  </rfmt>
  <rfmt sheetId="2" sqref="L35" start="0" length="0">
    <dxf>
      <font>
        <b val="0"/>
        <sz val="10"/>
        <name val="Times New Roman"/>
        <scheme val="none"/>
      </font>
    </dxf>
  </rfmt>
  <rcc rId="2569" sId="2">
    <oc r="D36" t="inlineStr">
      <is>
        <t>Налог на имущество организаций</t>
      </is>
    </oc>
    <nc r="D36" t="inlineStr">
      <is>
        <t>Земельный налог</t>
      </is>
    </nc>
  </rcc>
  <rcc rId="2570" sId="2">
    <oc r="C36" t="inlineStr">
      <is>
        <t>000 1 06 02000 02 0000 110</t>
      </is>
    </oc>
    <nc r="C36" t="inlineStr">
      <is>
        <t>182 1 06 06000 00 0000 110</t>
      </is>
    </nc>
  </rcc>
  <rcc rId="2571" sId="2">
    <oc r="D37" t="inlineStr">
      <is>
        <t>Налог на имущество организаций по имуществу, не входящему в Единую систему газоснабжения</t>
      </is>
    </oc>
    <nc r="D37" t="inlineStr">
      <is>
        <t>Земельный налог с организаций</t>
      </is>
    </nc>
  </rcc>
  <rrc rId="2572" sId="2" ref="A38:XFD38"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9:$XFD$239" dn="Z_10B69522_62AE_4313_859A_9E4F497E803C_.wvu.Rows" sId="2"/>
    <undo index="4" exp="area" ref3D="1" dr="$A$155:$XFD$155" dn="Z_10B69522_62AE_4313_859A_9E4F497E803C_.wvu.Rows" sId="2"/>
    <undo index="2" exp="area" ref3D="1" dr="$A$150:$XFD$151" dn="Z_10B69522_62AE_4313_859A_9E4F497E803C_.wvu.Rows" sId="2"/>
    <undo index="1" exp="area" ref3D="1" dr="$A$105:$XFD$105"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cc rId="2573" sId="2">
    <nc r="C38" t="inlineStr">
      <is>
        <t>182 1 06 06032 04 0000 110</t>
      </is>
    </nc>
  </rcc>
  <rcc rId="2574" sId="2">
    <oc r="C37" t="inlineStr">
      <is>
        <t>182 1 06 02010 02 0000 110</t>
      </is>
    </oc>
    <nc r="C37" t="inlineStr">
      <is>
        <t>182 1 06 06030 00 0000 110</t>
      </is>
    </nc>
  </rcc>
  <rcc rId="2575" sId="2">
    <nc r="D38" t="inlineStr">
      <is>
        <t>Земельный налог с организаций, обладающих земельным участком, расположенным в границах городских округов</t>
      </is>
    </nc>
  </rcc>
  <rcc rId="2576" sId="2">
    <nc r="E38" t="inlineStr">
      <is>
        <t>Федеральная налоговая служба</t>
      </is>
    </nc>
  </rcc>
  <rcc rId="2577" sId="2">
    <oc r="D39" t="inlineStr">
      <is>
        <t>Налог на имущество организаций по имуществу, входящему в Единую систему газоснабжения</t>
      </is>
    </oc>
    <nc r="D39" t="inlineStr">
      <is>
        <t>Земельный налог с физических лиц</t>
      </is>
    </nc>
  </rcc>
  <rcc rId="2578" sId="2">
    <oc r="C39" t="inlineStr">
      <is>
        <t>182 1 06 02020 02 0000 110</t>
      </is>
    </oc>
    <nc r="C39" t="inlineStr">
      <is>
        <t>182 1 06 06040 00 0000 110</t>
      </is>
    </nc>
  </rcc>
  <rfmt sheetId="2" sqref="D40" start="0" length="0">
    <dxf>
      <font>
        <i val="0"/>
        <sz val="10"/>
        <color auto="1"/>
        <name val="Times New Roman"/>
        <scheme val="none"/>
      </font>
    </dxf>
  </rfmt>
  <rcc rId="2579" sId="2">
    <oc r="D40" t="inlineStr">
      <is>
        <t>Налог на игорный бизнес</t>
      </is>
    </oc>
    <nc r="D40" t="inlineStr">
      <is>
        <t>Земельный налог с физических лиц, обладающих земельным участком, расположенным в границах городских округов</t>
      </is>
    </nc>
  </rcc>
  <rcc rId="2580" sId="2" odxf="1" dxf="1">
    <oc r="C40" t="inlineStr">
      <is>
        <t>182 1 06 05000 02 0000 110</t>
      </is>
    </oc>
    <nc r="C40" t="inlineStr">
      <is>
        <t>182 1 06 06042 04 0000 110</t>
      </is>
    </nc>
    <ndxf>
      <font>
        <i val="0"/>
        <sz val="10"/>
        <color auto="1"/>
        <name val="Times New Roman"/>
        <scheme val="none"/>
      </font>
    </ndxf>
  </rcc>
  <rfmt sheetId="2" sqref="E40" start="0" length="0">
    <dxf>
      <font>
        <i val="0"/>
        <sz val="10"/>
        <name val="Times New Roman"/>
        <scheme val="none"/>
      </font>
    </dxf>
  </rfmt>
  <rcc rId="2581" sId="2" numFmtId="4">
    <oc r="G37">
      <v>6488858.7000000002</v>
    </oc>
    <nc r="G37">
      <f>G38</f>
    </nc>
  </rcc>
  <rcc rId="2582" sId="2" numFmtId="4">
    <oc r="H37">
      <v>4474341.99</v>
    </oc>
    <nc r="H37">
      <f>H38</f>
    </nc>
  </rcc>
  <rcc rId="2583" sId="2" numFmtId="4">
    <oc r="I37">
      <v>6324922.7999999998</v>
    </oc>
    <nc r="I37">
      <f>I38</f>
    </nc>
  </rcc>
  <rcc rId="2584" sId="2" numFmtId="4">
    <oc r="J37">
      <v>6169764</v>
    </oc>
    <nc r="J37">
      <f>J38</f>
    </nc>
  </rcc>
  <rcc rId="2585" sId="2" numFmtId="4">
    <oc r="K37">
      <v>8301965.4000000004</v>
    </oc>
    <nc r="K37">
      <f>K38</f>
    </nc>
  </rcc>
  <rcc rId="2586" sId="2" numFmtId="4">
    <oc r="L37">
      <v>8635457.8000000007</v>
    </oc>
    <nc r="L37">
      <f>L38</f>
    </nc>
  </rcc>
  <rcc rId="2587" sId="2">
    <oc r="G33">
      <f>G36+G40</f>
    </oc>
    <nc r="G33">
      <f>G34+G36</f>
    </nc>
  </rcc>
  <rcc rId="2588" sId="2">
    <oc r="H33">
      <f>H36+H40</f>
    </oc>
    <nc r="H33">
      <f>H34+H36</f>
    </nc>
  </rcc>
  <rcc rId="2589" sId="2">
    <oc r="I33">
      <f>I36+#REF!+I40</f>
    </oc>
    <nc r="I33">
      <f>I34+I36</f>
    </nc>
  </rcc>
  <rcc rId="2590" sId="2">
    <oc r="J33">
      <f>J36+#REF!+J40</f>
    </oc>
    <nc r="J33">
      <f>J34+J36</f>
    </nc>
  </rcc>
  <rcc rId="2591" sId="2">
    <oc r="K33">
      <f>K36+#REF!+K40</f>
    </oc>
    <nc r="K33">
      <f>K34+K36</f>
    </nc>
  </rcc>
  <rcc rId="2592" sId="2">
    <oc r="L33">
      <f>L36+#REF!+L40</f>
    </oc>
    <nc r="L33">
      <f>L34+L36</f>
    </nc>
  </rcc>
  <rcc rId="2593" sId="2" odxf="1" dxf="1">
    <nc r="G34">
      <f>G35</f>
    </nc>
    <ndxf>
      <font>
        <b val="0"/>
        <i/>
        <sz val="10"/>
        <name val="Times New Roman"/>
        <scheme val="none"/>
      </font>
    </ndxf>
  </rcc>
  <rcc rId="2594" sId="2" odxf="1" dxf="1">
    <nc r="H34">
      <f>H35</f>
    </nc>
    <ndxf>
      <font>
        <b val="0"/>
        <i/>
        <sz val="10"/>
        <name val="Times New Roman"/>
        <scheme val="none"/>
      </font>
    </ndxf>
  </rcc>
  <rcc rId="2595" sId="2" odxf="1" dxf="1">
    <nc r="I34">
      <f>I35</f>
    </nc>
    <ndxf>
      <font>
        <b val="0"/>
        <i/>
        <sz val="10"/>
        <name val="Times New Roman"/>
        <scheme val="none"/>
      </font>
    </ndxf>
  </rcc>
  <rcc rId="2596" sId="2" odxf="1" dxf="1">
    <nc r="J34">
      <f>J35</f>
    </nc>
    <ndxf>
      <font>
        <b val="0"/>
        <i/>
        <sz val="10"/>
        <name val="Times New Roman"/>
        <scheme val="none"/>
      </font>
    </ndxf>
  </rcc>
  <rcc rId="2597" sId="2" odxf="1" dxf="1">
    <nc r="K34">
      <f>K35</f>
    </nc>
    <ndxf>
      <font>
        <b val="0"/>
        <i/>
        <sz val="10"/>
        <name val="Times New Roman"/>
        <scheme val="none"/>
      </font>
    </ndxf>
  </rcc>
  <rcc rId="2598" sId="2" odxf="1" dxf="1">
    <nc r="L34">
      <f>L35</f>
    </nc>
    <ndxf>
      <font>
        <b val="0"/>
        <i/>
        <sz val="10"/>
        <name val="Times New Roman"/>
        <scheme val="none"/>
      </font>
    </ndxf>
  </rcc>
  <rcc rId="2599" sId="2" numFmtId="4">
    <oc r="G39">
      <v>8895155.8000000007</v>
    </oc>
    <nc r="G39">
      <f>G40</f>
    </nc>
  </rcc>
  <rcc rId="2600" sId="2" numFmtId="4">
    <oc r="H39">
      <v>8589091.6500000004</v>
    </oc>
    <nc r="H39">
      <f>H40</f>
    </nc>
  </rcc>
  <rcc rId="2601" sId="2" numFmtId="4">
    <oc r="I39">
      <v>11759091.699999999</v>
    </oc>
    <nc r="I39">
      <f>I40</f>
    </nc>
  </rcc>
  <rcc rId="2602" sId="2" numFmtId="4">
    <oc r="J39">
      <v>14100000</v>
    </oc>
    <nc r="J39">
      <f>J40</f>
    </nc>
  </rcc>
  <rcc rId="2603" sId="2" numFmtId="4">
    <oc r="K39">
      <v>16168751.1</v>
    </oc>
    <nc r="K39">
      <f>K40</f>
    </nc>
  </rcc>
  <rcc rId="2604" sId="2" numFmtId="4">
    <oc r="L39">
      <v>16168751.1</v>
    </oc>
    <nc r="L39">
      <f>L40</f>
    </nc>
  </rcc>
  <rfmt sheetId="2" sqref="G40" start="0" length="0">
    <dxf>
      <font>
        <i val="0"/>
        <sz val="10"/>
        <name val="Times New Roman"/>
        <scheme val="none"/>
      </font>
    </dxf>
  </rfmt>
  <rfmt sheetId="2" sqref="H40" start="0" length="0">
    <dxf>
      <font>
        <i val="0"/>
        <sz val="10"/>
        <name val="Times New Roman"/>
        <scheme val="none"/>
      </font>
    </dxf>
  </rfmt>
  <rfmt sheetId="2" sqref="I40" start="0" length="0">
    <dxf>
      <font>
        <i val="0"/>
        <sz val="10"/>
        <name val="Times New Roman"/>
        <scheme val="none"/>
      </font>
    </dxf>
  </rfmt>
  <rfmt sheetId="2" sqref="J40" start="0" length="0">
    <dxf>
      <font>
        <i val="0"/>
        <sz val="10"/>
        <name val="Times New Roman"/>
        <scheme val="none"/>
      </font>
    </dxf>
  </rfmt>
  <rfmt sheetId="2" sqref="K40" start="0" length="0">
    <dxf>
      <font>
        <i val="0"/>
        <sz val="10"/>
        <name val="Times New Roman"/>
        <scheme val="none"/>
      </font>
    </dxf>
  </rfmt>
  <rfmt sheetId="2" sqref="L40" start="0" length="0">
    <dxf>
      <font>
        <i val="0"/>
        <sz val="10"/>
        <name val="Times New Roman"/>
        <scheme val="none"/>
      </font>
    </dxf>
  </rfmt>
  <rcc rId="2605" sId="2" numFmtId="4">
    <nc r="G38">
      <v>0</v>
    </nc>
  </rcc>
  <rcc rId="2606" sId="2" numFmtId="4">
    <nc r="J38">
      <v>0</v>
    </nc>
  </rcc>
  <rcc rId="2607" sId="2" numFmtId="4">
    <nc r="K38">
      <v>0</v>
    </nc>
  </rcc>
  <rcc rId="2608" sId="2" numFmtId="4">
    <nc r="L38">
      <v>0</v>
    </nc>
  </rcc>
  <rcc rId="2609" sId="2" numFmtId="4">
    <nc r="H38">
      <v>2350.6</v>
    </nc>
  </rcc>
  <rcc rId="2610" sId="2" numFmtId="4">
    <oc r="H40">
      <v>0</v>
    </oc>
    <nc r="H40">
      <v>160.41</v>
    </nc>
  </rcc>
  <rcc rId="2611" sId="2" numFmtId="4">
    <oc r="G43">
      <v>73495.8</v>
    </oc>
    <nc r="G43">
      <v>0</v>
    </nc>
  </rcc>
  <rcc rId="2612" sId="2" numFmtId="4">
    <oc r="G44">
      <v>64184.800000000003</v>
    </oc>
    <nc r="G44">
      <v>0</v>
    </nc>
  </rcc>
  <rcc rId="2613" sId="2" numFmtId="4">
    <oc r="G45">
      <v>170715.3</v>
    </oc>
    <nc r="G45">
      <v>0</v>
    </nc>
  </rcc>
  <rcc rId="2614" sId="2" numFmtId="4">
    <oc r="G47">
      <v>2600</v>
    </oc>
    <nc r="G47">
      <v>0</v>
    </nc>
  </rcc>
  <rcc rId="2615" sId="2" numFmtId="4">
    <oc r="G48">
      <v>140</v>
    </oc>
    <nc r="G48">
      <v>0</v>
    </nc>
  </rcc>
  <rcc rId="2616" sId="2" numFmtId="4">
    <oc r="H47">
      <v>1668.5</v>
    </oc>
    <nc r="H47">
      <v>0</v>
    </nc>
  </rcc>
  <rcc rId="2617" sId="2" numFmtId="4">
    <oc r="H48">
      <v>85.59</v>
    </oc>
    <nc r="H48">
      <v>0</v>
    </nc>
  </rcc>
  <rcc rId="2618" sId="2" numFmtId="4">
    <oc r="I47">
      <v>3630.5109489051092</v>
    </oc>
    <nc r="I47">
      <v>0</v>
    </nc>
  </rcc>
  <rcc rId="2619" sId="2" numFmtId="4">
    <oc r="I48">
      <v>195.48905109489078</v>
    </oc>
    <nc r="I48">
      <v>0</v>
    </nc>
  </rcc>
  <rcc rId="2620" sId="2" numFmtId="4">
    <oc r="J47">
      <v>3634.3</v>
    </oc>
    <nc r="J47">
      <v>0</v>
    </nc>
  </rcc>
  <rcc rId="2621" sId="2" numFmtId="4">
    <oc r="J48">
      <v>195.7</v>
    </oc>
    <nc r="J48">
      <v>0</v>
    </nc>
  </rcc>
  <rcc rId="2622" sId="2" numFmtId="4">
    <oc r="K47">
      <v>3639.1</v>
    </oc>
    <nc r="K47">
      <v>0</v>
    </nc>
  </rcc>
  <rcc rId="2623" sId="2" numFmtId="4">
    <oc r="K48">
      <v>195.9</v>
    </oc>
    <nc r="K48">
      <v>0</v>
    </nc>
  </rcc>
  <rcc rId="2624" sId="2" numFmtId="4">
    <oc r="L47">
      <v>3643.8</v>
    </oc>
    <nc r="L47">
      <v>0</v>
    </nc>
  </rcc>
  <rcc rId="2625" sId="2" numFmtId="4">
    <oc r="L48">
      <v>196.2</v>
    </oc>
    <nc r="L48">
      <v>0</v>
    </nc>
  </rcc>
  <rcc rId="2626" sId="2" numFmtId="4">
    <oc r="H45">
      <v>154754.51999999999</v>
    </oc>
    <nc r="H45">
      <v>0</v>
    </nc>
  </rcc>
  <rcc rId="2627" sId="2" numFmtId="4">
    <oc r="H44">
      <v>67906.850000000006</v>
    </oc>
    <nc r="H44">
      <v>0</v>
    </nc>
  </rcc>
  <rcc rId="2628" sId="2" numFmtId="4">
    <oc r="H43">
      <v>51892.38</v>
    </oc>
    <nc r="H43">
      <v>0</v>
    </nc>
  </rcc>
  <rcc rId="2629" sId="2" numFmtId="4">
    <oc r="I43">
      <v>65435</v>
    </oc>
    <nc r="I43">
      <v>0</v>
    </nc>
  </rcc>
  <rcc rId="2630" sId="2" numFmtId="4">
    <oc r="I44">
      <v>94841</v>
    </oc>
    <nc r="I44">
      <v>0</v>
    </nc>
  </rcc>
  <rcc rId="2631" sId="2" numFmtId="4">
    <oc r="I45">
      <v>226330</v>
    </oc>
    <nc r="I45">
      <v>0</v>
    </nc>
  </rcc>
  <rcc rId="2632" sId="2" numFmtId="4">
    <oc r="J45">
      <v>243506</v>
    </oc>
    <nc r="J45">
      <v>0</v>
    </nc>
  </rcc>
  <rcc rId="2633" sId="2" numFmtId="4">
    <oc r="J44">
      <v>95100</v>
    </oc>
    <nc r="J44">
      <v>0</v>
    </nc>
  </rcc>
  <rcc rId="2634" sId="2" numFmtId="4">
    <oc r="K44">
      <v>95100</v>
    </oc>
    <nc r="K44">
      <v>0</v>
    </nc>
  </rcc>
  <rcc rId="2635" sId="2" numFmtId="4">
    <oc r="K45">
      <v>264047</v>
    </oc>
    <nc r="K45">
      <v>0</v>
    </nc>
  </rcc>
  <rcc rId="2636" sId="2" numFmtId="4">
    <oc r="L44">
      <v>95100</v>
    </oc>
    <nc r="L44">
      <v>0</v>
    </nc>
  </rcc>
  <rcc rId="2637" sId="2" numFmtId="4">
    <oc r="L45">
      <v>264047</v>
    </oc>
    <nc r="L45">
      <v>0</v>
    </nc>
  </rcc>
  <rcc rId="2638" sId="2" numFmtId="4">
    <oc r="L43">
      <v>67500</v>
    </oc>
    <nc r="L43">
      <v>0</v>
    </nc>
  </rcc>
  <rcc rId="2639" sId="2" numFmtId="4">
    <oc r="L42">
      <f>L43+L44+L45</f>
    </oc>
    <nc r="L42">
      <v>0</v>
    </nc>
  </rcc>
  <rcc rId="2640" sId="2" numFmtId="4">
    <oc r="K43">
      <v>67500</v>
    </oc>
    <nc r="K43">
      <v>0</v>
    </nc>
  </rcc>
  <rcc rId="2641" sId="2" numFmtId="4">
    <oc r="J43">
      <v>67500</v>
    </oc>
    <nc r="J43">
      <v>0</v>
    </nc>
  </rcc>
  <rcc rId="2642" sId="2" numFmtId="4">
    <oc r="J42">
      <f>J43+J44+J45</f>
    </oc>
    <nc r="J42">
      <v>0</v>
    </nc>
  </rcc>
  <rrc rId="2643" sId="2" ref="A41:XFD41" action="deleteRow">
    <undo index="7" exp="ref" v="1" dr="L41" r="L8" sId="2"/>
    <undo index="7" exp="ref" v="1" dr="K41" r="K8" sId="2"/>
    <undo index="7" exp="ref" v="1" dr="J41" r="J8" sId="2"/>
    <undo index="7" exp="ref" v="1" dr="I41" r="I8" sId="2"/>
    <undo index="7" exp="ref" v="1" dr="H41" r="H8" sId="2"/>
    <undo index="7" exp="ref" v="1" dr="G41" r="G8"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40:$XFD$240" dn="Z_10B69522_62AE_4313_859A_9E4F497E803C_.wvu.Rows" sId="2"/>
    <undo index="4" exp="area" ref3D="1" dr="$A$156:$XFD$156" dn="Z_10B69522_62AE_4313_859A_9E4F497E803C_.wvu.Rows" sId="2"/>
    <undo index="2" exp="area" ref3D="1" dr="$A$151:$XFD$152" dn="Z_10B69522_62AE_4313_859A_9E4F497E803C_.wvu.Rows" sId="2"/>
    <undo index="1" exp="area" ref3D="1" dr="$A$106:$XFD$106"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1:XFD41" start="0" length="0">
      <dxf>
        <font>
          <sz val="10"/>
          <name val="Times New Roman"/>
          <scheme val="none"/>
        </font>
      </dxf>
    </rfmt>
    <rcc rId="0" sId="2" dxf="1">
      <nc r="C41" t="inlineStr">
        <is>
          <t>000 1 07 00000 00 0000 000</t>
        </is>
      </nc>
      <ndxf>
        <font>
          <b/>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1" t="inlineStr">
        <is>
          <t>Налоги, сборы и регулярные платежи за пользование природными ресурсами</t>
        </is>
      </nc>
      <ndxf>
        <font>
          <b/>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41" t="inlineStr">
        <is>
          <t>Федеральная налоговая служба</t>
        </is>
      </nc>
      <ndxf>
        <font>
          <b/>
          <sz val="10"/>
          <name val="Times New Roman"/>
          <scheme val="none"/>
        </font>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41" start="0" length="0">
      <dxf>
        <font>
          <b/>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c r="G41">
        <f>G42+G46</f>
      </nc>
      <ndxf>
        <font>
          <b/>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H41">
        <f>H42+H46</f>
      </nc>
      <ndxf>
        <font>
          <b/>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I41">
        <f>I42+I46</f>
      </nc>
      <ndxf>
        <font>
          <b/>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J41">
        <f>J42+J46</f>
      </nc>
      <ndxf>
        <font>
          <b/>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K41">
        <f>K42+K46</f>
      </nc>
      <ndxf>
        <font>
          <b/>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L41">
        <f>L42+L46</f>
      </nc>
      <ndxf>
        <font>
          <b/>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1" start="0" length="0">
      <dxf>
        <alignment vertical="top" readingOrder="0"/>
      </dxf>
    </rfmt>
    <rfmt sheetId="2" sqref="N41" start="0" length="0">
      <dxf>
        <alignment vertical="top" readingOrder="0"/>
      </dxf>
    </rfmt>
  </rrc>
  <rrc rId="2644" sId="2" ref="A41:XFD41"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9:$XFD$239" dn="Z_10B69522_62AE_4313_859A_9E4F497E803C_.wvu.Rows" sId="2"/>
    <undo index="4" exp="area" ref3D="1" dr="$A$155:$XFD$155" dn="Z_10B69522_62AE_4313_859A_9E4F497E803C_.wvu.Rows" sId="2"/>
    <undo index="2" exp="area" ref3D="1" dr="$A$150:$XFD$151" dn="Z_10B69522_62AE_4313_859A_9E4F497E803C_.wvu.Rows" sId="2"/>
    <undo index="1" exp="area" ref3D="1" dr="$A$105:$XFD$105"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1:XFD41" start="0" length="0">
      <dxf>
        <font>
          <sz val="10"/>
          <name val="Times New Roman"/>
          <scheme val="none"/>
        </font>
      </dxf>
    </rfmt>
    <rcc rId="0" sId="2" dxf="1">
      <nc r="C41" t="inlineStr">
        <is>
          <t>000 1 07 01000 01 0000 110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1" t="inlineStr">
        <is>
          <t>Налог на добычу полезных ископаемых</t>
        </is>
      </nc>
      <n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41" t="inlineStr">
        <is>
          <t>Федеральная налоговая служба</t>
        </is>
      </nc>
      <ndxf>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41" start="0" length="0">
      <dxf>
        <alignment vertical="top" readingOrder="0"/>
        <border outline="0">
          <left style="thin">
            <color indexed="64"/>
          </left>
          <right style="thin">
            <color indexed="64"/>
          </right>
          <top style="thin">
            <color indexed="64"/>
          </top>
          <bottom style="thin">
            <color indexed="64"/>
          </bottom>
        </border>
      </dxf>
    </rfmt>
    <rcc rId="0" sId="2" dxf="1">
      <nc r="G41">
        <f>G42+G43+G44</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H41">
        <f>H42+H43+H44</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I41">
        <f>I42+I43+I44</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K41">
        <f>K42+K43+K44</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1" start="0" length="0">
      <dxf>
        <alignment vertical="top" readingOrder="0"/>
      </dxf>
    </rfmt>
    <rfmt sheetId="2" sqref="N41" start="0" length="0">
      <dxf>
        <alignment vertical="top" readingOrder="0"/>
      </dxf>
    </rfmt>
  </rrc>
  <rrc rId="2645" sId="2" ref="A41:XFD41"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8:$XFD$238" dn="Z_10B69522_62AE_4313_859A_9E4F497E803C_.wvu.Rows" sId="2"/>
    <undo index="4" exp="area" ref3D="1" dr="$A$154:$XFD$154" dn="Z_10B69522_62AE_4313_859A_9E4F497E803C_.wvu.Rows" sId="2"/>
    <undo index="2" exp="area" ref3D="1" dr="$A$149:$XFD$150" dn="Z_10B69522_62AE_4313_859A_9E4F497E803C_.wvu.Rows" sId="2"/>
    <undo index="1" exp="area" ref3D="1" dr="$A$104:$XFD$104"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1:XFD41" start="0" length="0">
      <dxf>
        <font>
          <sz val="10"/>
          <name val="Times New Roman"/>
          <scheme val="none"/>
        </font>
      </dxf>
    </rfmt>
    <rcc rId="0" sId="2" dxf="1">
      <nc r="C41" t="inlineStr">
        <is>
          <t>182 1 07 01020 01 0000 110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1" t="inlineStr">
        <is>
          <t>Налог на добычу общераспространенных полезных ископаемых</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41" t="inlineStr">
        <is>
          <t>Федеральная налоговая служба</t>
        </is>
      </nc>
      <ndxf>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41" start="0" length="0">
      <dxf>
        <alignment vertical="top" readingOrder="0"/>
        <border outline="0">
          <left style="thin">
            <color indexed="64"/>
          </left>
          <right style="thin">
            <color indexed="64"/>
          </right>
          <top style="thin">
            <color indexed="64"/>
          </top>
          <bottom style="thin">
            <color indexed="64"/>
          </bottom>
        </border>
      </dxf>
    </rfmt>
    <rcc rId="0" sId="2" dxf="1" numFmtId="4">
      <nc r="G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1" start="0" length="0">
      <dxf>
        <alignment vertical="top" readingOrder="0"/>
      </dxf>
    </rfmt>
    <rfmt sheetId="2" sqref="N41" start="0" length="0">
      <dxf>
        <alignment vertical="top" readingOrder="0"/>
      </dxf>
    </rfmt>
  </rrc>
  <rrc rId="2646" sId="2" ref="A41:XFD41"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7:$XFD$237" dn="Z_10B69522_62AE_4313_859A_9E4F497E803C_.wvu.Rows" sId="2"/>
    <undo index="4" exp="area" ref3D="1" dr="$A$153:$XFD$153" dn="Z_10B69522_62AE_4313_859A_9E4F497E803C_.wvu.Rows" sId="2"/>
    <undo index="2" exp="area" ref3D="1" dr="$A$148:$XFD$149" dn="Z_10B69522_62AE_4313_859A_9E4F497E803C_.wvu.Rows" sId="2"/>
    <undo index="1" exp="area" ref3D="1" dr="$A$103:$XFD$103"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1:XFD41" start="0" length="0">
      <dxf>
        <font>
          <sz val="10"/>
          <name val="Times New Roman"/>
          <scheme val="none"/>
        </font>
      </dxf>
    </rfmt>
    <rcc rId="0" sId="2" dxf="1">
      <nc r="C41" t="inlineStr">
        <is>
          <t>182 1 07 01030 01 0000 110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1" t="inlineStr">
        <is>
          <t>Налог на добычу прочих полезных ископаемых (за исключением полезных ископаемых в виде природных алмазов)</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41" t="inlineStr">
        <is>
          <t>Федеральная налоговая служба</t>
        </is>
      </nc>
      <ndxf>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41" start="0" length="0">
      <dxf>
        <alignment vertical="top" readingOrder="0"/>
        <border outline="0">
          <left style="thin">
            <color indexed="64"/>
          </left>
          <right style="thin">
            <color indexed="64"/>
          </right>
          <top style="thin">
            <color indexed="64"/>
          </top>
          <bottom style="thin">
            <color indexed="64"/>
          </bottom>
        </border>
      </dxf>
    </rfmt>
    <rcc rId="0" sId="2" dxf="1" numFmtId="4">
      <nc r="G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1" start="0" length="0">
      <dxf>
        <alignment vertical="top" readingOrder="0"/>
      </dxf>
    </rfmt>
    <rfmt sheetId="2" sqref="N41" start="0" length="0">
      <dxf>
        <alignment vertical="top" readingOrder="0"/>
      </dxf>
    </rfmt>
  </rrc>
  <rrc rId="2647" sId="2" ref="A41:XFD41"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6:$XFD$236" dn="Z_10B69522_62AE_4313_859A_9E4F497E803C_.wvu.Rows" sId="2"/>
    <undo index="4" exp="area" ref3D="1" dr="$A$152:$XFD$152" dn="Z_10B69522_62AE_4313_859A_9E4F497E803C_.wvu.Rows" sId="2"/>
    <undo index="2" exp="area" ref3D="1" dr="$A$147:$XFD$148" dn="Z_10B69522_62AE_4313_859A_9E4F497E803C_.wvu.Rows" sId="2"/>
    <undo index="1" exp="area" ref3D="1" dr="$A$102:$XFD$102"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1:XFD41" start="0" length="0">
      <dxf>
        <font>
          <sz val="10"/>
          <name val="Times New Roman"/>
          <scheme val="none"/>
        </font>
      </dxf>
    </rfmt>
    <rcc rId="0" sId="2" dxf="1">
      <nc r="C41" t="inlineStr">
        <is>
          <t xml:space="preserve">182 1 07 01060 01 0000 110
</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1" t="inlineStr">
        <is>
          <t>Налог на добычу полезных ископаемых в виде угля</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41" t="inlineStr">
        <is>
          <t>Федеральная налоговая служба</t>
        </is>
      </nc>
      <ndxf>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41" start="0" length="0">
      <dxf>
        <alignment vertical="top" readingOrder="0"/>
        <border outline="0">
          <left style="thin">
            <color indexed="64"/>
          </left>
          <right style="thin">
            <color indexed="64"/>
          </right>
          <top style="thin">
            <color indexed="64"/>
          </top>
          <bottom style="thin">
            <color indexed="64"/>
          </bottom>
        </border>
      </dxf>
    </rfmt>
    <rcc rId="0" sId="2" dxf="1" numFmtId="4">
      <nc r="G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1" start="0" length="0">
      <dxf>
        <alignment vertical="top" readingOrder="0"/>
      </dxf>
    </rfmt>
    <rfmt sheetId="2" sqref="N41" start="0" length="0">
      <dxf>
        <alignment vertical="top" readingOrder="0"/>
      </dxf>
    </rfmt>
  </rrc>
  <rrc rId="2648" sId="2" ref="A41:XFD41"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5:$XFD$235" dn="Z_10B69522_62AE_4313_859A_9E4F497E803C_.wvu.Rows" sId="2"/>
    <undo index="4" exp="area" ref3D="1" dr="$A$151:$XFD$151" dn="Z_10B69522_62AE_4313_859A_9E4F497E803C_.wvu.Rows" sId="2"/>
    <undo index="2" exp="area" ref3D="1" dr="$A$146:$XFD$147" dn="Z_10B69522_62AE_4313_859A_9E4F497E803C_.wvu.Rows" sId="2"/>
    <undo index="1" exp="area" ref3D="1" dr="$A$101:$XFD$101"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1:XFD41" start="0" length="0">
      <dxf>
        <font>
          <sz val="10"/>
          <name val="Times New Roman"/>
          <scheme val="none"/>
        </font>
      </dxf>
    </rfmt>
    <rcc rId="0" sId="2" dxf="1">
      <nc r="C41" t="inlineStr">
        <is>
          <t>000 1 07 04000 01 0000 110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1" t="inlineStr">
        <is>
          <t>Сборы за пользование объектами животного мира и за пользование объектами водных биологических ресурсов</t>
        </is>
      </nc>
      <n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41" t="inlineStr">
        <is>
          <t>Федеральная налоговая служба</t>
        </is>
      </nc>
      <ndxf>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41" start="0" length="0">
      <dxf>
        <alignment vertical="top" readingOrder="0"/>
        <border outline="0">
          <left style="thin">
            <color indexed="64"/>
          </left>
          <right style="thin">
            <color indexed="64"/>
          </right>
          <top style="thin">
            <color indexed="64"/>
          </top>
          <bottom style="thin">
            <color indexed="64"/>
          </bottom>
        </border>
      </dxf>
    </rfmt>
    <rcc rId="0" sId="2" dxf="1">
      <nc r="G41">
        <f>G42+G43</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H41">
        <f>H42+H43</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I41">
        <f>I42+I43</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J41">
        <f>J42+J43</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K41">
        <f>K42+K43</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L41">
        <f>L42+L43</f>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1" start="0" length="0">
      <dxf>
        <alignment vertical="top" readingOrder="0"/>
      </dxf>
    </rfmt>
    <rfmt sheetId="2" sqref="N41" start="0" length="0">
      <dxf>
        <alignment vertical="top" readingOrder="0"/>
      </dxf>
    </rfmt>
  </rrc>
  <rrc rId="2649" sId="2" ref="A41:XFD41"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4:$XFD$234" dn="Z_10B69522_62AE_4313_859A_9E4F497E803C_.wvu.Rows" sId="2"/>
    <undo index="4" exp="area" ref3D="1" dr="$A$150:$XFD$150" dn="Z_10B69522_62AE_4313_859A_9E4F497E803C_.wvu.Rows" sId="2"/>
    <undo index="2" exp="area" ref3D="1" dr="$A$145:$XFD$146" dn="Z_10B69522_62AE_4313_859A_9E4F497E803C_.wvu.Rows" sId="2"/>
    <undo index="1" exp="area" ref3D="1" dr="$A$100:$XFD$100"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1:XFD41" start="0" length="0">
      <dxf>
        <font>
          <sz val="10"/>
          <name val="Times New Roman"/>
          <scheme val="none"/>
        </font>
      </dxf>
    </rfmt>
    <rcc rId="0" sId="2" dxf="1">
      <nc r="C41" t="inlineStr">
        <is>
          <t>182 1 07 04010 01 0000 110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1" t="inlineStr">
        <is>
          <t>Сбор за пользование объектами животного мира</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41" t="inlineStr">
        <is>
          <t>Федеральная налоговая служба</t>
        </is>
      </nc>
      <ndxf>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41" start="0" length="0">
      <dxf>
        <alignment vertical="top" readingOrder="0"/>
        <border outline="0">
          <left style="thin">
            <color indexed="64"/>
          </left>
          <right style="thin">
            <color indexed="64"/>
          </right>
          <top style="thin">
            <color indexed="64"/>
          </top>
          <bottom style="thin">
            <color indexed="64"/>
          </bottom>
        </border>
      </dxf>
    </rfmt>
    <rcc rId="0" sId="2" dxf="1" numFmtId="4">
      <nc r="G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1" start="0" length="0">
      <dxf>
        <alignment vertical="top" readingOrder="0"/>
      </dxf>
    </rfmt>
    <rfmt sheetId="2" sqref="N41" start="0" length="0">
      <dxf>
        <alignment vertical="top" readingOrder="0"/>
      </dxf>
    </rfmt>
  </rrc>
  <rrc rId="2650" sId="2" ref="A41:XFD41"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3:$XFD$233" dn="Z_10B69522_62AE_4313_859A_9E4F497E803C_.wvu.Rows" sId="2"/>
    <undo index="4" exp="area" ref3D="1" dr="$A$149:$XFD$149" dn="Z_10B69522_62AE_4313_859A_9E4F497E803C_.wvu.Rows" sId="2"/>
    <undo index="2" exp="area" ref3D="1" dr="$A$144:$XFD$145" dn="Z_10B69522_62AE_4313_859A_9E4F497E803C_.wvu.Rows" sId="2"/>
    <undo index="1" exp="area" ref3D="1" dr="$A$99:$XFD$99"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1:XFD41" start="0" length="0">
      <dxf>
        <font>
          <sz val="10"/>
          <name val="Times New Roman"/>
          <scheme val="none"/>
        </font>
      </dxf>
    </rfmt>
    <rcc rId="0" sId="2" dxf="1">
      <nc r="C41" t="inlineStr">
        <is>
          <t>182 1 07 04030 01 0000 110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1" t="inlineStr">
        <is>
          <t>Сбор за пользование объектами водных биологических ресурсов (по внутренним водным объектам)</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41" t="inlineStr">
        <is>
          <t>Федеральная налоговая служба</t>
        </is>
      </nc>
      <ndxf>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41" start="0" length="0">
      <dxf>
        <alignment vertical="top" readingOrder="0"/>
        <border outline="0">
          <left style="thin">
            <color indexed="64"/>
          </left>
          <right style="thin">
            <color indexed="64"/>
          </right>
          <top style="thin">
            <color indexed="64"/>
          </top>
          <bottom style="thin">
            <color indexed="64"/>
          </bottom>
        </border>
      </dxf>
    </rfmt>
    <rcc rId="0" sId="2" dxf="1" numFmtId="4">
      <nc r="G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4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1" start="0" length="0">
      <dxf>
        <alignment vertical="top" readingOrder="0"/>
      </dxf>
    </rfmt>
    <rfmt sheetId="2" sqref="N41" start="0" length="0">
      <dxf>
        <alignment vertical="top" readingOrder="0"/>
      </dxf>
    </rfmt>
  </rrc>
  <rcc rId="2651" sId="2">
    <oc r="G8">
      <f>G9+G14+G20+G33+#REF!+G41+G65+G73+G92+G113+G127+G136+G168</f>
    </oc>
    <nc r="G8">
      <f>G9+G14+G20+G33+G41+G65+G73+G92+G113+G127+G136+G168</f>
    </nc>
  </rcc>
  <rcc rId="2652" sId="2">
    <oc r="H8">
      <f>H9+H14+H20+H33+#REF!+H41+H65+H73+H92+H113+H127+H136+H168</f>
    </oc>
    <nc r="H8">
      <f>H9+H14+H20+H33+H41+H65+H73+H92+H113+H127+H136+H168</f>
    </nc>
  </rcc>
  <rcc rId="2653" sId="2">
    <oc r="I8">
      <f>I9+I14+I20+I33+#REF!+I41+I65+I73+I92+I113+I127+I136+I168</f>
    </oc>
    <nc r="I8">
      <f>I9+I14+I20+I33++I41+I65+I73+I92+I113+I127+I136+I168</f>
    </nc>
  </rcc>
  <rcc rId="2654" sId="2">
    <oc r="J8">
      <f>J9+J14+J20+J33+#REF!+J41+J65+J73+J92+J113+J127+J136+J168</f>
    </oc>
    <nc r="J8">
      <f>J9+J14+J20+J33+J41+J65+J73+J92+J113+J127+J136+J168</f>
    </nc>
  </rcc>
  <rcc rId="2655" sId="2">
    <oc r="K8">
      <f>K9+K14+K20+K33+#REF!+K41+K65+K73+K92+K113+K127+K136+K168</f>
    </oc>
    <nc r="K8">
      <f>K9+K14+K20+K33+K41+K65+K73+K92+K113+K127+K136+K168</f>
    </nc>
  </rcc>
  <rcc rId="2656" sId="2">
    <oc r="L8">
      <f>L9+L14+L20+L33+#REF!+L41+L65+L73+L92+L113+L127+L136+L168</f>
    </oc>
    <nc r="L8">
      <f>L9+L14+L20+L33+L41+L65+L73+L92+L113+L127+L136+L168</f>
    </nc>
  </rcc>
  <rcc rId="2657" sId="2">
    <oc r="C42" t="inlineStr">
      <is>
        <t>000 1 08 02000 01 0000 110</t>
      </is>
    </oc>
    <nc r="C42" t="inlineStr">
      <is>
        <t>000 1 08 03000 01 0000 110</t>
      </is>
    </nc>
  </rcc>
  <rcc rId="2658" sId="2">
    <oc r="C43" t="inlineStr">
      <is>
        <t>182 1 08 02020 01 0000 100</t>
      </is>
    </oc>
    <nc r="C43" t="inlineStr">
      <is>
        <t>182 1 08 03010 01 0000 100</t>
      </is>
    </nc>
  </rcc>
  <rcc rId="2659" sId="2">
    <oc r="D42" t="inlineStr">
      <is>
        <t>Государственная пошлина по делам, рассматриваемым Конституционным Судом РФ и конституционными (уставными) судами субъектов РФ</t>
      </is>
    </oc>
    <nc r="D42" t="inlineStr">
      <is>
        <t>Государственная пошлина по делам, рассматриваемым в судах общей юрисдикции, мировыми судьями</t>
      </is>
    </nc>
  </rcc>
  <rfmt sheetId="2" sqref="E42" start="0" length="0">
    <dxf>
      <font>
        <i val="0"/>
        <sz val="10"/>
        <name val="Times New Roman"/>
        <scheme val="none"/>
      </font>
    </dxf>
  </rfmt>
  <rfmt sheetId="2" sqref="E42" start="0" length="0">
    <dxf>
      <font>
        <i/>
        <sz val="10"/>
        <name val="Times New Roman"/>
        <scheme val="none"/>
      </font>
      <fill>
        <patternFill patternType="none">
          <bgColor indexed="65"/>
        </patternFill>
      </fill>
      <alignment horizontal="general" wrapText="1" readingOrder="0"/>
    </dxf>
  </rfmt>
  <rcc rId="2660" sId="2" odxf="1" dxf="1">
    <nc r="E42" t="inlineStr">
      <is>
        <t>Федеральная налоговая служба</t>
      </is>
    </nc>
    <ndxf>
      <fill>
        <patternFill patternType="solid">
          <bgColor theme="0"/>
        </patternFill>
      </fill>
      <alignment horizontal="center" readingOrder="0"/>
    </ndxf>
  </rcc>
  <rcc rId="2661" sId="2" odxf="1" dxf="1">
    <nc r="E45" t="inlineStr">
      <is>
        <t>Админситрация муниципального городского округа "Инта"</t>
      </is>
    </nc>
    <odxf>
      <fill>
        <patternFill patternType="none">
          <bgColor indexed="65"/>
        </patternFill>
      </fill>
      <alignment wrapText="0" readingOrder="0"/>
    </odxf>
    <ndxf>
      <fill>
        <patternFill patternType="solid">
          <bgColor theme="0"/>
        </patternFill>
      </fill>
      <alignment wrapText="1" readingOrder="0"/>
    </ndxf>
  </rcc>
  <rcc rId="2662" sId="2" odxf="1" dxf="1">
    <oc r="E44" t="inlineStr">
      <is>
        <t>Министерство внутренних дел Российской Федерации</t>
      </is>
    </oc>
    <nc r="E44" t="inlineStr">
      <is>
        <t>Админситрация муниципального городского округа "Инта"</t>
      </is>
    </nc>
    <ndxf>
      <font>
        <i/>
        <sz val="10"/>
        <name val="Times New Roman"/>
        <scheme val="none"/>
      </font>
    </ndxf>
  </rcc>
  <rfmt sheetId="2" sqref="D43" start="0" length="0">
    <dxf>
      <font>
        <i/>
        <sz val="10"/>
        <name val="Times New Roman"/>
        <scheme val="none"/>
      </font>
    </dxf>
  </rfmt>
  <rfmt sheetId="2" sqref="D43" start="0" length="0">
    <dxf>
      <font>
        <i val="0"/>
        <sz val="10"/>
        <color auto="1"/>
        <name val="Times New Roman"/>
        <scheme val="none"/>
      </font>
      <numFmt numFmtId="30" formatCode="@"/>
      <alignment horizontal="left" readingOrder="0"/>
    </dxf>
  </rfmt>
  <rcc rId="2663" sId="2">
    <oc r="D43" t="inlineStr">
      <is>
        <t>Государственная пошлина по делам, рассматриваемым Конституционными судами субъектов РФ</t>
      </is>
    </oc>
    <nc r="D43" t="inlineStr">
      <is>
        <t>Государственная пошлина по делам, рассматриваемым в судах общей юрисдикции, мировыми судьями (за исключением Верховного Суда Российской Федерации)</t>
      </is>
    </nc>
  </rcc>
  <rcc rId="2664" sId="2" numFmtId="4">
    <oc r="G43">
      <v>15</v>
    </oc>
    <nc r="G43">
      <v>0</v>
    </nc>
  </rcc>
  <rcc rId="2665" sId="2" numFmtId="4">
    <oc r="I43">
      <v>15</v>
    </oc>
    <nc r="I43">
      <v>0</v>
    </nc>
  </rcc>
  <rcc rId="2666" sId="2" numFmtId="4">
    <oc r="J43">
      <v>15.7</v>
    </oc>
    <nc r="J43">
      <v>0</v>
    </nc>
  </rcc>
  <rcc rId="2667" sId="2" numFmtId="4">
    <oc r="K43">
      <v>16.399999999999999</v>
    </oc>
    <nc r="K43">
      <v>0</v>
    </nc>
  </rcc>
  <rcc rId="2668" sId="2" numFmtId="4">
    <oc r="L43">
      <v>17.100000000000001</v>
    </oc>
    <nc r="L43">
      <v>0</v>
    </nc>
  </rcc>
  <rcc rId="2669" sId="2" numFmtId="4">
    <oc r="H43">
      <v>9.23</v>
    </oc>
    <nc r="H43">
      <v>2698.54</v>
    </nc>
  </rcc>
</revisions>
</file>

<file path=xl/revisions/revisionLog8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70" sId="2" numFmtId="4">
    <oc r="H71">
      <v>0.4</v>
    </oc>
    <nc r="H71">
      <v>0</v>
    </nc>
  </rcc>
  <rcc rId="2671" sId="2" numFmtId="4">
    <oc r="H70">
      <v>-0.6</v>
    </oc>
    <nc r="H70">
      <v>0</v>
    </nc>
  </rcc>
  <rcc rId="2672" sId="2" numFmtId="4">
    <oc r="H69">
      <f>H70+H71+H72</f>
    </oc>
    <nc r="H69">
      <v>0</v>
    </nc>
  </rcc>
  <rcc rId="2673" sId="2" numFmtId="4">
    <oc r="H68">
      <v>0.8</v>
    </oc>
    <nc r="H68">
      <v>0</v>
    </nc>
  </rcc>
  <rrc rId="2674" sId="2" ref="A65:XFD65" action="deleteRow">
    <undo index="9" exp="ref" v="1" dr="L65" r="L8" sId="2"/>
    <undo index="9" exp="ref" v="1" dr="K65" r="K8" sId="2"/>
    <undo index="9" exp="ref" v="1" dr="J65" r="J8" sId="2"/>
    <undo index="10" exp="ref" v="1" dr="I65" r="I8" sId="2"/>
    <undo index="9" exp="ref" v="1" dr="H65" r="H8" sId="2"/>
    <undo index="9" exp="ref" v="1" dr="G65" r="G8"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2:$XFD$232" dn="Z_10B69522_62AE_4313_859A_9E4F497E803C_.wvu.Rows" sId="2"/>
    <undo index="4" exp="area" ref3D="1" dr="$A$148:$XFD$148" dn="Z_10B69522_62AE_4313_859A_9E4F497E803C_.wvu.Rows" sId="2"/>
    <undo index="2" exp="area" ref3D="1" dr="$A$143:$XFD$144" dn="Z_10B69522_62AE_4313_859A_9E4F497E803C_.wvu.Rows" sId="2"/>
    <undo index="1" exp="area" ref3D="1" dr="$A$98:$XFD$98"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65:XFD65" start="0" length="0">
      <dxf>
        <font>
          <sz val="10"/>
          <name val="Times New Roman"/>
          <scheme val="none"/>
        </font>
      </dxf>
    </rfmt>
    <rcc rId="0" sId="2" dxf="1">
      <nc r="C65" t="inlineStr">
        <is>
          <t>000 1 09 00000 00 0000 000</t>
        </is>
      </nc>
      <ndxf>
        <font>
          <b/>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65" t="inlineStr">
        <is>
          <t>Задолженность и перерасчёты по отменённым налогам, сборам и иным обязательным платежам</t>
        </is>
      </nc>
      <ndxf>
        <font>
          <b/>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fmt sheetId="2" sqref="E65" start="0" length="0">
      <dxf>
        <font>
          <b/>
          <sz val="1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dxf>
    </rfmt>
    <rfmt sheetId="2" sqref="F65" start="0" length="0">
      <dxf>
        <font>
          <b/>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umFmtId="4">
      <nc r="G65">
        <v>0</v>
      </nc>
      <ndxf>
        <font>
          <b/>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H65">
        <f>H66+H69</f>
      </nc>
      <ndxf>
        <font>
          <b/>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65">
        <v>0</v>
      </nc>
      <ndxf>
        <font>
          <b/>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65">
        <v>0</v>
      </nc>
      <ndxf>
        <font>
          <b/>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65">
        <v>0</v>
      </nc>
      <ndxf>
        <font>
          <b/>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65">
        <v>0</v>
      </nc>
      <ndxf>
        <font>
          <b/>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65" start="0" length="0">
      <dxf>
        <alignment vertical="top" readingOrder="0"/>
      </dxf>
    </rfmt>
    <rfmt sheetId="2" sqref="N65" start="0" length="0">
      <dxf>
        <alignment vertical="top" readingOrder="0"/>
      </dxf>
    </rfmt>
  </rrc>
  <rrc rId="2675" sId="2" ref="A65:XFD65"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1:$XFD$231" dn="Z_10B69522_62AE_4313_859A_9E4F497E803C_.wvu.Rows" sId="2"/>
    <undo index="4" exp="area" ref3D="1" dr="$A$147:$XFD$147" dn="Z_10B69522_62AE_4313_859A_9E4F497E803C_.wvu.Rows" sId="2"/>
    <undo index="2" exp="area" ref3D="1" dr="$A$142:$XFD$143" dn="Z_10B69522_62AE_4313_859A_9E4F497E803C_.wvu.Rows" sId="2"/>
    <undo index="1" exp="area" ref3D="1" dr="$A$97:$XFD$97"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65:XFD65" start="0" length="0">
      <dxf>
        <font>
          <sz val="10"/>
          <name val="Times New Roman"/>
          <scheme val="none"/>
        </font>
      </dxf>
    </rfmt>
    <rcc rId="0" sId="2" dxf="1">
      <nc r="C65" t="inlineStr">
        <is>
          <t>182 1 09 01000 00 0000 110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65" t="inlineStr">
        <is>
          <t>Налог на прибыль организаций, зачислявшийся до 1 января 2005 года в местные бюджеты</t>
        </is>
      </nc>
      <n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65" t="inlineStr">
        <is>
          <t>Федеральная налоговая служба</t>
        </is>
      </nc>
      <ndxf>
        <alignment horizontal="center" vertical="top" wrapText="1" readingOrder="0"/>
        <border outline="0">
          <left style="thin">
            <color indexed="64"/>
          </left>
          <right style="thin">
            <color indexed="64"/>
          </right>
          <top style="thin">
            <color indexed="64"/>
          </top>
          <bottom style="thin">
            <color indexed="64"/>
          </bottom>
        </border>
      </ndxf>
    </rcc>
    <rfmt sheetId="2" sqref="F65" start="0" length="0">
      <dxf>
        <font>
          <b/>
          <i/>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c r="G65">
        <f>G66+G67</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H65">
        <f>H66+H67</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I65">
        <f>I66+I67</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J65">
        <f>J66+J67</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K65">
        <f>K66+K67</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L65">
        <f>L66+L67</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65" start="0" length="0">
      <dxf>
        <alignment vertical="top" readingOrder="0"/>
      </dxf>
    </rfmt>
    <rfmt sheetId="2" sqref="N65" start="0" length="0">
      <dxf>
        <alignment vertical="top" readingOrder="0"/>
      </dxf>
    </rfmt>
  </rrc>
  <rrc rId="2676" sId="2" ref="A65:XFD65"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0:$XFD$230" dn="Z_10B69522_62AE_4313_859A_9E4F497E803C_.wvu.Rows" sId="2"/>
    <undo index="4" exp="area" ref3D="1" dr="$A$146:$XFD$146" dn="Z_10B69522_62AE_4313_859A_9E4F497E803C_.wvu.Rows" sId="2"/>
    <undo index="2" exp="area" ref3D="1" dr="$A$141:$XFD$142" dn="Z_10B69522_62AE_4313_859A_9E4F497E803C_.wvu.Rows" sId="2"/>
    <undo index="1" exp="area" ref3D="1" dr="$A$96:$XFD$96"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65:XFD65" start="0" length="0">
      <dxf>
        <font>
          <sz val="10"/>
          <name val="Times New Roman"/>
          <scheme val="none"/>
        </font>
      </dxf>
    </rfmt>
    <rcc rId="0" sId="2" dxf="1">
      <nc r="C65" t="inlineStr">
        <is>
          <t>182 1 09 01020 04 0000 110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65" t="inlineStr">
        <is>
          <t>Налог на прибыль организаций, зачислявшийся до 1 января 2005 года в местные бюджеты, мобилизуемый на территориях городских округов</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65" t="inlineStr">
        <is>
          <t>Федеральная налоговая служба</t>
        </is>
      </nc>
      <ndxf>
        <alignment horizontal="center" vertical="top" wrapText="1" readingOrder="0"/>
        <border outline="0">
          <left style="thin">
            <color indexed="64"/>
          </left>
          <right style="thin">
            <color indexed="64"/>
          </right>
          <top style="thin">
            <color indexed="64"/>
          </top>
          <bottom style="thin">
            <color indexed="64"/>
          </bottom>
        </border>
      </ndxf>
    </rcc>
    <rfmt sheetId="2" sqref="F65" start="0" length="0">
      <dxf>
        <font>
          <b/>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umFmtId="4">
      <nc r="G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65">
        <v>4.0000000000000001E-3</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65" start="0" length="0">
      <dxf>
        <alignment vertical="top" readingOrder="0"/>
      </dxf>
    </rfmt>
    <rfmt sheetId="2" sqref="N65" start="0" length="0">
      <dxf>
        <alignment vertical="top" readingOrder="0"/>
      </dxf>
    </rfmt>
  </rrc>
  <rrc rId="2677" sId="2" ref="A65:XFD65"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9:$XFD$229" dn="Z_10B69522_62AE_4313_859A_9E4F497E803C_.wvu.Rows" sId="2"/>
    <undo index="4" exp="area" ref3D="1" dr="$A$145:$XFD$145" dn="Z_10B69522_62AE_4313_859A_9E4F497E803C_.wvu.Rows" sId="2"/>
    <undo index="2" exp="area" ref3D="1" dr="$A$140:$XFD$141" dn="Z_10B69522_62AE_4313_859A_9E4F497E803C_.wvu.Rows" sId="2"/>
    <undo index="1" exp="area" ref3D="1" dr="$A$95:$XFD$95"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65:XFD65" start="0" length="0">
      <dxf>
        <font>
          <sz val="10"/>
          <name val="Times New Roman"/>
          <scheme val="none"/>
        </font>
      </dxf>
    </rfmt>
    <rcc rId="0" sId="2" dxf="1">
      <nc r="C65" t="inlineStr">
        <is>
          <t>182 1 09 01030 05 0000 110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65" t="inlineStr">
        <is>
          <t>Налог на прибыль организаций, зачислявшийся до 1 января 2005 года в местные бюджеты, мобилизуемый на территориях муниципальных районов</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65" t="inlineStr">
        <is>
          <t>Федеральная налоговая служба</t>
        </is>
      </nc>
      <ndxf>
        <alignment horizontal="center" vertical="top" wrapText="1" readingOrder="0"/>
        <border outline="0">
          <left style="thin">
            <color indexed="64"/>
          </left>
          <right style="thin">
            <color indexed="64"/>
          </right>
          <top style="thin">
            <color indexed="64"/>
          </top>
          <bottom style="thin">
            <color indexed="64"/>
          </bottom>
        </border>
      </ndxf>
    </rcc>
    <rfmt sheetId="2" sqref="F65" start="0" length="0">
      <dxf>
        <font>
          <b/>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umFmtId="4">
      <nc r="G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65" start="0" length="0">
      <dxf>
        <alignment vertical="top" readingOrder="0"/>
      </dxf>
    </rfmt>
    <rfmt sheetId="2" sqref="N65" start="0" length="0">
      <dxf>
        <alignment vertical="top" readingOrder="0"/>
      </dxf>
    </rfmt>
  </rrc>
  <rrc rId="2678" sId="2" ref="A65:XFD65"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8:$XFD$228" dn="Z_10B69522_62AE_4313_859A_9E4F497E803C_.wvu.Rows" sId="2"/>
    <undo index="4" exp="area" ref3D="1" dr="$A$144:$XFD$144" dn="Z_10B69522_62AE_4313_859A_9E4F497E803C_.wvu.Rows" sId="2"/>
    <undo index="2" exp="area" ref3D="1" dr="$A$139:$XFD$140" dn="Z_10B69522_62AE_4313_859A_9E4F497E803C_.wvu.Rows" sId="2"/>
    <undo index="1" exp="area" ref3D="1" dr="$A$94:$XFD$94"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65:XFD65" start="0" length="0">
      <dxf>
        <font>
          <i/>
          <sz val="10"/>
          <name val="Times New Roman"/>
          <scheme val="none"/>
        </font>
      </dxf>
    </rfmt>
    <rcc rId="0" sId="2" dxf="1">
      <nc r="C65" t="inlineStr">
        <is>
          <t>182 1 09 04000 00 0000 110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65" t="inlineStr">
        <is>
          <t>Налоги на имущество</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65" t="inlineStr">
        <is>
          <t>Федеральная налоговая служба</t>
        </is>
      </nc>
      <ndxf>
        <font>
          <i val="0"/>
          <sz val="1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ndxf>
    </rcc>
    <rfmt sheetId="2" sqref="F65" start="0" length="0">
      <dxf>
        <font>
          <b/>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c r="G65">
        <f>G66+G67+G68</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I65">
        <f>I66+I67+I68</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J65">
        <f>J66+J67+J68</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K65">
        <f>K66+K67+K68</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L65">
        <f>L66+L67+L68</f>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65" start="0" length="0">
      <dxf>
        <alignment vertical="top" readingOrder="0"/>
      </dxf>
    </rfmt>
    <rfmt sheetId="2" sqref="N65" start="0" length="0">
      <dxf>
        <alignment vertical="top" readingOrder="0"/>
      </dxf>
    </rfmt>
  </rrc>
  <rrc rId="2679" sId="2" ref="A65:XFD65"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7:$XFD$227" dn="Z_10B69522_62AE_4313_859A_9E4F497E803C_.wvu.Rows" sId="2"/>
    <undo index="4" exp="area" ref3D="1" dr="$A$143:$XFD$143" dn="Z_10B69522_62AE_4313_859A_9E4F497E803C_.wvu.Rows" sId="2"/>
    <undo index="2" exp="area" ref3D="1" dr="$A$138:$XFD$139" dn="Z_10B69522_62AE_4313_859A_9E4F497E803C_.wvu.Rows" sId="2"/>
    <undo index="1" exp="area" ref3D="1" dr="$A$93:$XFD$93"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65:XFD65" start="0" length="0">
      <dxf>
        <font>
          <sz val="10"/>
          <name val="Times New Roman"/>
          <scheme val="none"/>
        </font>
      </dxf>
    </rfmt>
    <rcc rId="0" sId="2" dxf="1">
      <nc r="C65" t="inlineStr">
        <is>
          <t>182 1 09 04010 02 0000 110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65" t="inlineStr">
        <is>
          <t>Налог на имущество предприятий</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65" t="inlineStr">
        <is>
          <t>Федеральная налоговая служба</t>
        </is>
      </nc>
      <ndxf>
        <alignment horizontal="center" vertical="top" wrapText="1" readingOrder="0"/>
        <border outline="0">
          <left style="thin">
            <color indexed="64"/>
          </left>
          <right style="thin">
            <color indexed="64"/>
          </right>
          <top style="thin">
            <color indexed="64"/>
          </top>
          <bottom style="thin">
            <color indexed="64"/>
          </bottom>
        </border>
      </ndxf>
    </rcc>
    <rfmt sheetId="2" sqref="F65" start="0" length="0">
      <dxf>
        <font>
          <b/>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umFmtId="4">
      <nc r="G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65" start="0" length="0">
      <dxf>
        <alignment vertical="top" readingOrder="0"/>
      </dxf>
    </rfmt>
    <rfmt sheetId="2" sqref="N65" start="0" length="0">
      <dxf>
        <alignment vertical="top" readingOrder="0"/>
      </dxf>
    </rfmt>
  </rrc>
  <rrc rId="2680" sId="2" ref="A65:XFD65"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6:$XFD$226" dn="Z_10B69522_62AE_4313_859A_9E4F497E803C_.wvu.Rows" sId="2"/>
    <undo index="4" exp="area" ref3D="1" dr="$A$142:$XFD$142" dn="Z_10B69522_62AE_4313_859A_9E4F497E803C_.wvu.Rows" sId="2"/>
    <undo index="2" exp="area" ref3D="1" dr="$A$137:$XFD$138" dn="Z_10B69522_62AE_4313_859A_9E4F497E803C_.wvu.Rows" sId="2"/>
    <undo index="1" exp="area" ref3D="1" dr="$A$92:$XFD$92"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65:XFD65" start="0" length="0">
      <dxf>
        <font>
          <sz val="10"/>
          <name val="Times New Roman"/>
          <scheme val="none"/>
        </font>
      </dxf>
    </rfmt>
    <rcc rId="0" sId="2" dxf="1">
      <nc r="C65" t="inlineStr">
        <is>
          <t>182 1 09 04020 02 0000 110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65" t="inlineStr">
        <is>
          <t>Налог с владельцев транспортных средств и налог на приобретение автотранспортных средств</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65" t="inlineStr">
        <is>
          <t>Федеральная налоговая служба</t>
        </is>
      </nc>
      <ndxf>
        <alignment horizontal="center" vertical="top" wrapText="1" readingOrder="0"/>
        <border outline="0">
          <left style="thin">
            <color indexed="64"/>
          </left>
          <right style="thin">
            <color indexed="64"/>
          </right>
          <top style="thin">
            <color indexed="64"/>
          </top>
          <bottom style="thin">
            <color indexed="64"/>
          </bottom>
        </border>
      </ndxf>
    </rcc>
    <rfmt sheetId="2" sqref="F65" start="0" length="0">
      <dxf>
        <font>
          <b/>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umFmtId="4">
      <nc r="G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65" start="0" length="0">
      <dxf>
        <alignment vertical="top" readingOrder="0"/>
      </dxf>
    </rfmt>
    <rfmt sheetId="2" sqref="N65" start="0" length="0">
      <dxf>
        <alignment vertical="top" readingOrder="0"/>
      </dxf>
    </rfmt>
  </rrc>
  <rrc rId="2681" sId="2" ref="A65:XFD65"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5:$XFD$225" dn="Z_10B69522_62AE_4313_859A_9E4F497E803C_.wvu.Rows" sId="2"/>
    <undo index="4" exp="area" ref3D="1" dr="$A$141:$XFD$141" dn="Z_10B69522_62AE_4313_859A_9E4F497E803C_.wvu.Rows" sId="2"/>
    <undo index="2" exp="area" ref3D="1" dr="$A$136:$XFD$137" dn="Z_10B69522_62AE_4313_859A_9E4F497E803C_.wvu.Rows" sId="2"/>
    <undo index="1" exp="area" ref3D="1" dr="$A$91:$XFD$91"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65:XFD65" start="0" length="0">
      <dxf>
        <font>
          <sz val="10"/>
          <name val="Times New Roman"/>
          <scheme val="none"/>
        </font>
      </dxf>
    </rfmt>
    <rcc rId="0" sId="2" dxf="1">
      <nc r="C65" t="inlineStr">
        <is>
          <t>182 1 09 04030 01 0000 110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65" t="inlineStr">
        <is>
          <t>Налог на пользователей автомобильных дорог</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65" t="inlineStr">
        <is>
          <t>Федеральная налоговая служба</t>
        </is>
      </nc>
      <ndxf>
        <alignment horizontal="center" vertical="top" wrapText="1" readingOrder="0"/>
        <border outline="0">
          <left style="thin">
            <color indexed="64"/>
          </left>
          <right style="thin">
            <color indexed="64"/>
          </right>
          <top style="thin">
            <color indexed="64"/>
          </top>
          <bottom style="thin">
            <color indexed="64"/>
          </bottom>
        </border>
      </ndxf>
    </rcc>
    <rfmt sheetId="2" sqref="F65" start="0" length="0">
      <dxf>
        <font>
          <b/>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umFmtId="4">
      <nc r="G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65">
        <v>0.9</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65">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65" start="0" length="0">
      <dxf>
        <alignment vertical="top" readingOrder="0"/>
      </dxf>
    </rfmt>
    <rfmt sheetId="2" sqref="N65" start="0" length="0">
      <dxf>
        <alignment vertical="top" readingOrder="0"/>
      </dxf>
    </rfmt>
  </rrc>
  <rcc rId="2682" sId="2">
    <oc r="G8">
      <f>G9+G14+G20+G33+G41+#REF!+G65+G84+G105+G119+G128+G160</f>
    </oc>
    <nc r="G8">
      <f>G9+G14+G20+G33+G41+G65+G84+G105+G119+G128+G160</f>
    </nc>
  </rcc>
  <rcc rId="2683" sId="2">
    <oc r="H8">
      <f>H9+H14+H20+H33+H41+#REF!+H65+H84+H105+H119+H128+H160</f>
    </oc>
    <nc r="H8">
      <f>H9+H14+H20+H33+H41+H65+H84+H105+H119+H128+H160</f>
    </nc>
  </rcc>
  <rcc rId="2684" sId="2">
    <oc r="I8">
      <f>I9+I14+I20+I33++I41+#REF!+I65+I84+I105+I119+I128+I160</f>
    </oc>
    <nc r="I8">
      <f>I9+I14+I20+I33++I41+I65+I84+I105+I119+I128+I160</f>
    </nc>
  </rcc>
  <rcc rId="2685" sId="2">
    <oc r="J8">
      <f>J9+J14+J20+J33+J41+#REF!+J65+J84+J105+J119+J128+J160</f>
    </oc>
    <nc r="J8">
      <f>J9+J14+J20+J33+J41+J65+J84+J105+J119+J128+J160</f>
    </nc>
  </rcc>
  <rcc rId="2686" sId="2">
    <oc r="K8">
      <f>K9+K14+K20+K33+K41+#REF!+K65+K84+K105+K119+K128+K160</f>
    </oc>
    <nc r="K8">
      <f>K9+K14+K20+K33+K41+K65+K84+K105+K119+K128+K160</f>
    </nc>
  </rcc>
  <rcc rId="2687" sId="2">
    <oc r="L8">
      <f>L9+L14+L20+L33+L41+#REF!+L65+L84+L105+L119+L128+L160</f>
    </oc>
    <nc r="L8">
      <f>L9+L14+L20+L33+L41+L65+L84+L105+L119+L128+L160</f>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Лист1!$C$1:$L$231</formula>
    <oldFormula>Лист1!$C$1:$L$231</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8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94" sId="2">
    <oc r="C132" t="inlineStr">
      <is>
        <t>182 1 16 03020 02 0000 140</t>
      </is>
    </oc>
    <nc r="C132" t="inlineStr">
      <is>
        <t>182 1 16 03010 02 0000 140</t>
      </is>
    </nc>
  </rcc>
  <rcc rId="2695" sId="2">
    <oc r="D132" t="inlineStr">
      <is>
        <t>Денежные взыскания (штрафы) за нарушение законодательства о налогах и сборах, предусмотренные статьей 129.2 Налогового кодекса Российской Федерации</t>
      </is>
    </oc>
    <nc r="D132" t="inlineStr">
      <is>
        <t>Денежные взыскания (штрафы) за нарушение законодательства о налогах и сборах, предусмотренные статьей 116, 118, статьей 119, пунктами 1 и 2 статьи 120, статьями 125, 126, 128, 129, 132, 133, 134, 135 , Налогового кодекса Российской Федерации</t>
      </is>
    </nc>
  </rcc>
  <rcc rId="2696" sId="2" numFmtId="4">
    <oc r="G132">
      <v>7.9</v>
    </oc>
    <nc r="G132">
      <v>0</v>
    </nc>
  </rcc>
  <rcc rId="2697" sId="2" numFmtId="4">
    <oc r="H132">
      <v>0</v>
    </oc>
    <nc r="H132">
      <v>20.13</v>
    </nc>
  </rcc>
  <rcc rId="2698" sId="2" numFmtId="4">
    <oc r="H130">
      <v>61.62</v>
    </oc>
    <nc r="H130">
      <v>0</v>
    </nc>
  </rcc>
  <rcc rId="2699" sId="2" numFmtId="4">
    <oc r="G130">
      <v>371.5</v>
    </oc>
    <nc r="G130">
      <v>0</v>
    </nc>
  </rcc>
  <rcc rId="2700" sId="2" numFmtId="4">
    <oc r="I130">
      <v>161</v>
    </oc>
    <nc r="I130">
      <v>0</v>
    </nc>
  </rcc>
  <rcc rId="2701" sId="2" numFmtId="4">
    <oc r="J130">
      <v>168.8</v>
    </oc>
    <nc r="J130">
      <v>0</v>
    </nc>
  </rcc>
  <rcc rId="2702" sId="2" numFmtId="4">
    <oc r="K130">
      <v>176.4</v>
    </oc>
    <nc r="K130">
      <v>0</v>
    </nc>
  </rcc>
  <rcc rId="2703" sId="2" numFmtId="4">
    <oc r="L130">
      <v>183.9</v>
    </oc>
    <nc r="L130">
      <v>0</v>
    </nc>
  </rcc>
  <rcc rId="2704" sId="2" numFmtId="4">
    <oc r="G134">
      <v>31.5</v>
    </oc>
    <nc r="G134">
      <v>0</v>
    </nc>
  </rcc>
  <rcc rId="2705" sId="2" numFmtId="4">
    <oc r="G138">
      <f>G139</f>
    </oc>
    <nc r="G138">
      <v>0</v>
    </nc>
  </rcc>
  <rcc rId="2706" sId="2" numFmtId="4">
    <oc r="H138">
      <f>H139+H140</f>
    </oc>
    <nc r="H138">
      <v>0</v>
    </nc>
  </rcc>
  <rcc rId="2707" sId="2" numFmtId="4">
    <oc r="I138">
      <f>I139+I140</f>
    </oc>
    <nc r="I138">
      <v>0</v>
    </nc>
  </rcc>
  <rcc rId="2708" sId="2" numFmtId="4">
    <oc r="J138">
      <f>J139+J140</f>
    </oc>
    <nc r="J138">
      <v>0</v>
    </nc>
  </rcc>
  <rcc rId="2709" sId="2" numFmtId="4">
    <oc r="K138">
      <f>K139+K140</f>
    </oc>
    <nc r="K138">
      <v>0</v>
    </nc>
  </rcc>
  <rcc rId="2710" sId="2" numFmtId="4">
    <oc r="L138">
      <f>L139+L140</f>
    </oc>
    <nc r="L138">
      <v>0</v>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Лист1!$C$1:$L$231</formula>
    <oldFormula>Лист1!$C$1:$L$231</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8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717" sId="2" ref="A133:XFD133"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4:$XFD$224" dn="Z_10B69522_62AE_4313_859A_9E4F497E803C_.wvu.Rows" sId="2"/>
    <undo index="4" exp="area" ref3D="1" dr="$A$140:$XFD$140" dn="Z_10B69522_62AE_4313_859A_9E4F497E803C_.wvu.Rows" sId="2"/>
    <undo index="2" exp="area" ref3D="1" dr="$A$135:$XFD$136"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cc rId="2718" sId="2">
    <nc r="C133" t="inlineStr">
      <is>
        <t>182 1 16 03030 01 0000 140</t>
      </is>
    </nc>
  </rcc>
  <rcc rId="2719" sId="2">
    <oc r="C132" t="inlineStr">
      <is>
        <t>182 1 16 03010 02 0000 140</t>
      </is>
    </oc>
    <nc r="C132" t="inlineStr">
      <is>
        <t>182 1 16 03010 01 0000 140</t>
      </is>
    </nc>
  </rcc>
  <rcc rId="2720" sId="2">
    <nc r="E133" t="inlineStr">
      <is>
        <t>Федеральная налоговая служба</t>
      </is>
    </nc>
  </rcc>
  <rfmt sheetId="2" sqref="D133" start="0" length="0">
    <dxf>
      <font>
        <b/>
        <sz val="8"/>
        <color auto="1"/>
        <name val="Arial Narrow"/>
        <scheme val="none"/>
      </font>
      <alignment vertical="center" readingOrder="0"/>
      <border outline="0">
        <left style="hair">
          <color indexed="64"/>
        </left>
        <right style="hair">
          <color indexed="64"/>
        </right>
      </border>
    </dxf>
  </rfmt>
  <rcc rId="2721" sId="2" odxf="1" dxf="1">
    <nc r="D133" t="inlineStr">
      <is>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is>
    </nc>
    <ndxf>
      <font>
        <b val="0"/>
        <sz val="10"/>
        <color auto="1"/>
        <name val="Times New Roman"/>
        <scheme val="none"/>
      </font>
      <alignment vertical="top" readingOrder="0"/>
      <border outline="0">
        <left style="thin">
          <color indexed="64"/>
        </left>
        <right style="thin">
          <color indexed="64"/>
        </right>
      </border>
    </ndxf>
  </rcc>
  <rcc rId="2722" sId="2" numFmtId="4">
    <nc r="G133">
      <v>0</v>
    </nc>
  </rcc>
  <rcc rId="2723" sId="2" numFmtId="4">
    <nc r="H133">
      <v>5.17</v>
    </nc>
  </rcc>
  <rcc rId="2724" sId="2" numFmtId="4">
    <nc r="I133">
      <v>0</v>
    </nc>
  </rcc>
  <rcc rId="2725" sId="2" numFmtId="4">
    <nc r="J133">
      <v>0</v>
    </nc>
  </rcc>
  <rcc rId="2726" sId="2" numFmtId="4">
    <nc r="L133">
      <v>0</v>
    </nc>
  </rcc>
  <rcc rId="2727" sId="2" numFmtId="4">
    <nc r="K133">
      <v>0</v>
    </nc>
  </rcc>
</revisions>
</file>

<file path=xl/revisions/revisionLog8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728" sId="2" ref="A134:XFD134"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5:$XFD$225" dn="Z_10B69522_62AE_4313_859A_9E4F497E803C_.wvu.Rows" sId="2"/>
    <undo index="4" exp="area" ref3D="1" dr="$A$141:$XFD$141" dn="Z_10B69522_62AE_4313_859A_9E4F497E803C_.wvu.Rows" sId="2"/>
    <undo index="2" exp="area" ref3D="1" dr="$A$136:$XFD$137"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rc rId="2729" sId="2" ref="A134:XFD134"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6:$XFD$226" dn="Z_10B69522_62AE_4313_859A_9E4F497E803C_.wvu.Rows" sId="2"/>
    <undo index="4" exp="area" ref3D="1" dr="$A$142:$XFD$142" dn="Z_10B69522_62AE_4313_859A_9E4F497E803C_.wvu.Rows" sId="2"/>
    <undo index="2" exp="area" ref3D="1" dr="$A$137:$XFD$138"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fmt sheetId="2" sqref="C134" start="0" length="0">
    <dxf>
      <font>
        <i/>
        <sz val="10"/>
        <color auto="1"/>
        <name val="Times New Roman"/>
        <scheme val="none"/>
      </font>
    </dxf>
  </rfmt>
  <rfmt sheetId="2" sqref="D134" start="0" length="0">
    <dxf>
      <font>
        <b/>
        <sz val="8"/>
        <color auto="1"/>
        <name val="Arial Narrow"/>
        <scheme val="none"/>
      </font>
      <alignment vertical="center" readingOrder="0"/>
      <border outline="0">
        <left style="hair">
          <color indexed="64"/>
        </left>
        <right style="hair">
          <color indexed="64"/>
        </right>
      </border>
    </dxf>
  </rfmt>
  <rfmt sheetId="2" xfDxf="1" sqref="D134" start="0" length="0">
    <dxf>
      <font>
        <b/>
        <sz val="8"/>
        <color auto="1"/>
        <name val="Arial Narrow"/>
        <scheme val="none"/>
      </font>
      <numFmt numFmtId="30" formatCode="@"/>
      <alignment horizontal="left" vertical="center" wrapText="1" readingOrder="0"/>
      <border outline="0">
        <left style="hair">
          <color indexed="64"/>
        </left>
        <right style="hair">
          <color indexed="64"/>
        </right>
        <top style="thin">
          <color indexed="64"/>
        </top>
        <bottom style="thin">
          <color indexed="64"/>
        </bottom>
      </border>
    </dxf>
  </rfmt>
  <rcc rId="2730" sId="2" odxf="1" dxf="1">
    <nc r="D134" t="inlineStr">
      <is>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is>
    </nc>
    <ndxf>
      <font>
        <b val="0"/>
        <i/>
        <sz val="10"/>
        <color auto="1"/>
        <name val="Times New Roman"/>
        <scheme val="none"/>
      </font>
      <alignment vertical="top" readingOrder="0"/>
      <border outline="0">
        <left style="thin">
          <color indexed="64"/>
        </left>
        <right style="thin">
          <color indexed="64"/>
        </right>
      </border>
    </ndxf>
  </rcc>
  <rcc rId="2731" sId="2">
    <nc r="C134" t="inlineStr">
      <is>
        <t>000 1 16 06000 01 0000 140</t>
      </is>
    </nc>
  </rcc>
  <rcc rId="2732" sId="2">
    <nc r="C135" t="inlineStr">
      <is>
        <t>182 1 16 06000 01 0000 140</t>
      </is>
    </nc>
  </rcc>
  <rfmt sheetId="2" xfDxf="1" sqref="D135" start="0" length="0">
    <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dxf>
  </rfmt>
  <rcc rId="2733" sId="2">
    <nc r="D135" t="inlineStr">
      <is>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is>
    </nc>
  </rcc>
  <rcc rId="2734" sId="2">
    <nc r="E135" t="inlineStr">
      <is>
        <t>Федеральная налоговая служба</t>
      </is>
    </nc>
  </rcc>
  <rcc rId="2735" sId="2">
    <nc r="G134">
      <f>G135</f>
    </nc>
  </rcc>
  <rcc rId="2736" sId="2">
    <nc r="H134">
      <f>H135</f>
    </nc>
  </rcc>
  <rcc rId="2737" sId="2">
    <nc r="I134">
      <f>I135</f>
    </nc>
  </rcc>
  <rcc rId="2738" sId="2">
    <nc r="J134">
      <f>J135</f>
    </nc>
  </rcc>
  <rcc rId="2739" sId="2">
    <nc r="K134">
      <f>K135</f>
    </nc>
  </rcc>
  <rcc rId="2740" sId="2">
    <nc r="L134">
      <f>L135</f>
    </nc>
  </rcc>
  <rcc rId="2741" sId="2" numFmtId="4">
    <nc r="H135">
      <v>33</v>
    </nc>
  </rcc>
  <rfmt sheetId="2" sqref="C142:L162">
    <dxf>
      <fill>
        <patternFill>
          <bgColor rgb="FFFFFF00"/>
        </patternFill>
      </fill>
    </dxf>
  </rfmt>
  <rfmt sheetId="2" sqref="E137">
    <dxf>
      <alignment wrapText="1" readingOrder="0"/>
    </dxf>
  </rfmt>
  <rfmt sheetId="2" sqref="C137:L141">
    <dxf>
      <fill>
        <patternFill>
          <bgColor rgb="FFFFFF00"/>
        </patternFill>
      </fill>
    </dxf>
  </rfmt>
  <rfmt sheetId="2" sqref="C136:L136">
    <dxf>
      <fill>
        <patternFill>
          <bgColor rgb="FFFFFF00"/>
        </patternFill>
      </fill>
    </dxf>
  </rfmt>
  <rcc rId="2742" sId="2" numFmtId="4">
    <nc r="G135">
      <v>0</v>
    </nc>
  </rcc>
  <rcc rId="2743" sId="2" numFmtId="4">
    <nc r="I135">
      <v>0</v>
    </nc>
  </rcc>
  <rcc rId="2744" sId="2" numFmtId="4">
    <nc r="J135">
      <v>0</v>
    </nc>
  </rcc>
  <rcc rId="2745" sId="2" numFmtId="4">
    <nc r="K135">
      <v>0</v>
    </nc>
  </rcc>
  <rcc rId="2746" sId="2" numFmtId="4">
    <nc r="L135">
      <v>0</v>
    </nc>
  </rcc>
  <rrc rId="2747" sId="2" ref="A161:XFD161"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7:$XFD$227"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rc rId="2748" sId="2" ref="A161:XFD161"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8:$XFD$228"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cc rId="2749" sId="2">
    <nc r="C161" t="inlineStr">
      <is>
        <t>000 1 16 43000 01 0000 140</t>
      </is>
    </nc>
  </rcc>
  <rfmt sheetId="2" xfDxf="1" sqref="C162" start="0" length="0">
    <dxf>
      <font>
        <sz val="10"/>
        <color auto="1"/>
        <name val="Times New Roman"/>
        <scheme val="none"/>
      </font>
      <numFmt numFmtId="30" formatCode="@"/>
      <fill>
        <patternFill patternType="solid">
          <bgColor rgb="FFFFFF00"/>
        </patternFill>
      </fill>
      <alignment vertical="top" wrapText="1" readingOrder="0"/>
      <border outline="0">
        <left style="thin">
          <color indexed="64"/>
        </left>
        <right style="thin">
          <color indexed="64"/>
        </right>
        <top style="thin">
          <color indexed="64"/>
        </top>
        <bottom style="thin">
          <color indexed="64"/>
        </bottom>
      </border>
    </dxf>
  </rfmt>
  <rfmt sheetId="2" sqref="C161:L162">
    <dxf>
      <fill>
        <patternFill patternType="none">
          <bgColor auto="1"/>
        </patternFill>
      </fill>
    </dxf>
  </rfmt>
  <rfmt sheetId="2" sqref="C161" start="0" length="2147483647">
    <dxf>
      <font>
        <i/>
      </font>
    </dxf>
  </rfmt>
  <rfmt sheetId="2" xfDxf="1" sqref="D161" start="0" length="0">
    <dxf>
      <font>
        <sz val="10"/>
        <color auto="1"/>
        <name val="Times New Roman"/>
        <scheme val="none"/>
      </font>
      <numFmt numFmtId="164" formatCode="?"/>
      <alignment horizontal="left" vertical="top" wrapText="1" readingOrder="0"/>
      <border outline="0">
        <left style="thin">
          <color indexed="64"/>
        </left>
        <right style="thin">
          <color indexed="64"/>
        </right>
        <top style="thin">
          <color indexed="64"/>
        </top>
        <bottom style="thin">
          <color indexed="64"/>
        </bottom>
      </border>
    </dxf>
  </rfmt>
  <rcc rId="2750" sId="2" odxf="1" dxf="1">
    <nc r="D161" t="inlineStr">
      <is>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is>
    </nc>
    <ndxf>
      <font>
        <i/>
        <sz val="10"/>
        <color auto="1"/>
        <name val="Times New Roman"/>
        <scheme val="none"/>
      </font>
      <numFmt numFmtId="30" formatCode="@"/>
      <fill>
        <patternFill patternType="solid">
          <bgColor rgb="FFFFFF00"/>
        </patternFill>
      </fill>
    </ndxf>
  </rcc>
  <rfmt sheetId="2" sqref="D161">
    <dxf>
      <fill>
        <patternFill patternType="none">
          <bgColor auto="1"/>
        </patternFill>
      </fill>
    </dxf>
  </rfmt>
  <rcc rId="2751" sId="2">
    <nc r="C162" t="inlineStr">
      <is>
        <t>182 1 16 43000 01 0000 140</t>
      </is>
    </nc>
  </rcc>
  <rfmt sheetId="2" xfDxf="1" sqref="D162" start="0" length="0">
    <dxf>
      <font>
        <sz val="10"/>
        <color auto="1"/>
        <name val="Times New Roman"/>
        <scheme val="none"/>
      </font>
      <numFmt numFmtId="164" formatCode="?"/>
      <alignment horizontal="left" vertical="top" wrapText="1" readingOrder="0"/>
      <border outline="0">
        <left style="thin">
          <color indexed="64"/>
        </left>
        <right style="thin">
          <color indexed="64"/>
        </right>
        <top style="thin">
          <color indexed="64"/>
        </top>
        <bottom style="thin">
          <color indexed="64"/>
        </bottom>
      </border>
    </dxf>
  </rfmt>
  <rcc rId="2752" sId="2" odxf="1" dxf="1">
    <nc r="D162" t="inlineStr">
      <is>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is>
    </nc>
    <ndxf>
      <fill>
        <patternFill patternType="solid">
          <bgColor rgb="FFFFFF00"/>
        </patternFill>
      </fill>
    </ndxf>
  </rcc>
  <rfmt sheetId="2" sqref="D162">
    <dxf>
      <fill>
        <patternFill patternType="none">
          <bgColor auto="1"/>
        </patternFill>
      </fill>
    </dxf>
  </rfmt>
  <rcc rId="2753" sId="2" odxf="1" dxf="1">
    <nc r="E162" t="inlineStr">
      <is>
        <t>Федеральная налоговая служба</t>
      </is>
    </nc>
    <odxf>
      <fill>
        <patternFill patternType="none">
          <bgColor indexed="65"/>
        </patternFill>
      </fill>
      <alignment wrapText="1" readingOrder="0"/>
    </odxf>
    <ndxf>
      <fill>
        <patternFill patternType="solid">
          <bgColor theme="0"/>
        </patternFill>
      </fill>
      <alignment wrapText="0" readingOrder="0"/>
    </ndxf>
  </rcc>
  <rcc rId="2754" sId="2">
    <nc r="G161">
      <f>G162</f>
    </nc>
  </rcc>
  <rcc rId="2755" sId="2">
    <nc r="H161">
      <f>H162</f>
    </nc>
  </rcc>
  <rcc rId="2756" sId="2">
    <nc r="I161">
      <f>I162</f>
    </nc>
  </rcc>
  <rcc rId="2757" sId="2">
    <nc r="J161">
      <f>J162</f>
    </nc>
  </rcc>
  <rcc rId="2758" sId="2">
    <nc r="K161">
      <f>K162</f>
    </nc>
  </rcc>
  <rcc rId="2759" sId="2">
    <nc r="L161">
      <f>L162</f>
    </nc>
  </rcc>
  <rcc rId="2760" sId="2" numFmtId="4">
    <nc r="G162">
      <v>0</v>
    </nc>
  </rcc>
  <rcc rId="2761" sId="2" numFmtId="4">
    <nc r="I162">
      <v>0</v>
    </nc>
  </rcc>
  <rcc rId="2762" sId="2" numFmtId="4">
    <nc r="J162">
      <v>0</v>
    </nc>
  </rcc>
  <rcc rId="2763" sId="2" numFmtId="4">
    <nc r="K162">
      <v>0</v>
    </nc>
  </rcc>
  <rcc rId="2764" sId="2" numFmtId="4">
    <nc r="L162">
      <v>0</v>
    </nc>
  </rcc>
  <rcc rId="2765" sId="2" numFmtId="4">
    <nc r="H162">
      <v>22</v>
    </nc>
  </rcc>
  <rfmt sheetId="2" sqref="C129:L130">
    <dxf>
      <fill>
        <patternFill patternType="solid">
          <bgColor rgb="FFFFFF00"/>
        </patternFill>
      </fill>
    </dxf>
  </rfmt>
  <rrc rId="2766" sId="2" ref="A129:XFD129" action="deleteRow">
    <undo index="0" exp="ref" v="1" dr="L129" r="L128" sId="2"/>
    <undo index="0" exp="ref" v="1" dr="K129" r="K128" sId="2"/>
    <undo index="0" exp="ref" v="1" dr="J129" r="J128" sId="2"/>
    <undo index="0" exp="ref" v="1" dr="I129" r="I128" sId="2"/>
    <undo index="0" exp="ref" v="1" dr="H129" r="H128" sId="2"/>
    <undo index="0" exp="ref" v="1" dr="G129" r="G128"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9:$XFD$229" dn="Z_10B69522_62AE_4313_859A_9E4F497E803C_.wvu.Rows" sId="2"/>
    <undo index="4" exp="area" ref3D="1" dr="$A$143:$XFD$143" dn="Z_10B69522_62AE_4313_859A_9E4F497E803C_.wvu.Rows" sId="2"/>
    <undo index="2" exp="area" ref3D="1" dr="$A$138:$XFD$139"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29:XFD129" start="0" length="0">
      <dxf>
        <font>
          <sz val="10"/>
          <name val="Times New Roman"/>
          <scheme val="none"/>
        </font>
      </dxf>
    </rfmt>
    <rcc rId="0" sId="2" dxf="1">
      <nc r="C129" t="inlineStr">
        <is>
          <t>000 1 16 02000 00 0000 140</t>
        </is>
      </nc>
      <ndxf>
        <font>
          <i/>
          <sz val="10"/>
          <color auto="1"/>
          <name val="Times New Roman"/>
          <scheme val="none"/>
        </font>
        <numFmt numFmtId="30" formatCode="@"/>
        <fill>
          <patternFill patternType="solid">
            <bgColor rgb="FFFFFF00"/>
          </patternFill>
        </fill>
        <alignment vertical="top" wrapText="1" readingOrder="0"/>
        <border outline="0">
          <left style="thin">
            <color indexed="64"/>
          </left>
          <right style="thin">
            <color indexed="64"/>
          </right>
          <top style="thin">
            <color indexed="64"/>
          </top>
          <bottom style="thin">
            <color indexed="64"/>
          </bottom>
        </border>
      </ndxf>
    </rcc>
    <rcc rId="0" sId="2" dxf="1">
      <nc r="D129" t="inlineStr">
        <is>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is>
      </nc>
      <ndxf>
        <font>
          <i/>
          <sz val="10"/>
          <color auto="1"/>
          <name val="Times New Roman"/>
          <scheme val="none"/>
        </font>
        <numFmt numFmtId="164" formatCode="?"/>
        <fill>
          <patternFill patternType="solid">
            <bgColor rgb="FFFFFF00"/>
          </patternFill>
        </fill>
        <alignment horizontal="left" vertical="top" wrapText="1" readingOrder="0"/>
        <border outline="0">
          <left style="thin">
            <color indexed="64"/>
          </left>
          <right style="thin">
            <color indexed="64"/>
          </right>
          <top style="thin">
            <color indexed="64"/>
          </top>
          <bottom style="thin">
            <color indexed="64"/>
          </bottom>
        </border>
      </ndxf>
    </rcc>
    <rfmt sheetId="2" sqref="E129" start="0" length="0">
      <dxf>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dxf>
    </rfmt>
    <rfmt sheetId="2" sqref="F129" start="0" length="0">
      <dxf>
        <fill>
          <patternFill patternType="solid">
            <bgColor rgb="FFFFFF00"/>
          </patternFill>
        </fill>
        <alignment vertical="top" readingOrder="0"/>
        <border outline="0">
          <left style="thin">
            <color indexed="64"/>
          </left>
          <right style="thin">
            <color indexed="64"/>
          </right>
          <top style="thin">
            <color indexed="64"/>
          </top>
          <bottom style="thin">
            <color indexed="64"/>
          </bottom>
        </border>
      </dxf>
    </rfmt>
    <rcc rId="0" sId="2" dxf="1">
      <nc r="G129">
        <f>G130</f>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c r="H129">
        <f>H130</f>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c r="I129">
        <f>I130</f>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c r="J129">
        <f>J130</f>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c r="K129">
        <f>K130</f>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c r="L129">
        <f>L130</f>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fmt sheetId="2" sqref="M129" start="0" length="0">
      <dxf>
        <alignment vertical="top" readingOrder="0"/>
      </dxf>
    </rfmt>
    <rfmt sheetId="2" sqref="N129" start="0" length="0">
      <dxf>
        <alignment vertical="top" readingOrder="0"/>
      </dxf>
    </rfmt>
  </rrc>
  <rrc rId="2767" sId="2" ref="A129:XFD129"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8:$XFD$228" dn="Z_10B69522_62AE_4313_859A_9E4F497E803C_.wvu.Rows" sId="2"/>
    <undo index="4" exp="area" ref3D="1" dr="$A$142:$XFD$142" dn="Z_10B69522_62AE_4313_859A_9E4F497E803C_.wvu.Rows" sId="2"/>
    <undo index="2" exp="area" ref3D="1" dr="$A$137:$XFD$138"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29:XFD129" start="0" length="0">
      <dxf>
        <font>
          <sz val="10"/>
          <name val="Times New Roman"/>
          <scheme val="none"/>
        </font>
      </dxf>
    </rfmt>
    <rcc rId="0" sId="2" dxf="1">
      <nc r="C129" t="inlineStr">
        <is>
          <t>866 1 16 02030 02 0000 140</t>
        </is>
      </nc>
      <ndxf>
        <font>
          <sz val="10"/>
          <color auto="1"/>
          <name val="Times New Roman"/>
          <scheme val="none"/>
        </font>
        <numFmt numFmtId="30" formatCode="@"/>
        <fill>
          <patternFill patternType="solid">
            <bgColor rgb="FFFFFF00"/>
          </patternFill>
        </fill>
        <alignment vertical="top" wrapText="1" readingOrder="0"/>
        <border outline="0">
          <left style="thin">
            <color indexed="64"/>
          </left>
          <right style="thin">
            <color indexed="64"/>
          </right>
          <top style="thin">
            <color indexed="64"/>
          </top>
          <bottom style="thin">
            <color indexed="64"/>
          </bottom>
        </border>
      </ndxf>
    </rcc>
    <rcc rId="0" sId="2" dxf="1">
      <nc r="D129" t="inlineStr">
        <is>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is>
      </nc>
      <ndxf>
        <font>
          <sz val="10"/>
          <color auto="1"/>
          <name val="Times New Roman"/>
          <scheme val="none"/>
        </font>
        <numFmt numFmtId="164" formatCode="?"/>
        <fill>
          <patternFill patternType="solid">
            <bgColor rgb="FFFFFF00"/>
          </patternFill>
        </fill>
        <alignment horizontal="left" vertical="top" wrapText="1" readingOrder="0"/>
        <border outline="0">
          <left style="thin">
            <color indexed="64"/>
          </left>
          <right style="thin">
            <color indexed="64"/>
          </right>
          <top style="thin">
            <color indexed="64"/>
          </top>
          <bottom style="thin">
            <color indexed="64"/>
          </bottom>
        </border>
      </ndxf>
    </rcc>
    <rcc rId="0" sId="2" dxf="1">
      <nc r="E129" t="inlineStr">
        <is>
          <t xml:space="preserve">Министерство энергетики, жилищно-коммунального хозяйства и тарифов Республики Коми </t>
        </is>
      </nc>
      <ndxf>
        <fill>
          <patternFill patternType="solid">
            <bgColor rgb="FFFFFF0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129" start="0" length="0">
      <dxf>
        <fill>
          <patternFill patternType="solid">
            <bgColor rgb="FFFFFF00"/>
          </patternFill>
        </fill>
        <alignment vertical="top" readingOrder="0"/>
        <border outline="0">
          <left style="thin">
            <color indexed="64"/>
          </left>
          <right style="thin">
            <color indexed="64"/>
          </right>
          <top style="thin">
            <color indexed="64"/>
          </top>
          <bottom style="thin">
            <color indexed="64"/>
          </bottom>
        </border>
      </dxf>
    </rfmt>
    <rcc rId="0" sId="2" dxf="1" numFmtId="4">
      <nc r="G129">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H129">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I129">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J129">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K129">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L129">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fmt sheetId="2" sqref="M129" start="0" length="0">
      <dxf>
        <alignment vertical="top" readingOrder="0"/>
      </dxf>
    </rfmt>
    <rfmt sheetId="2" sqref="N129" start="0" length="0">
      <dxf>
        <alignment vertical="top" readingOrder="0"/>
      </dxf>
    </rfmt>
  </rrc>
  <rcc rId="2768" sId="2">
    <oc r="G128">
      <f>#REF!+G129+G134+G136+G138+G142+G147+G148+G149+G153+G155+G157+G161</f>
    </oc>
    <nc r="G128">
      <f>G129+G134+G136+G138+G142+G147+G148+G149+G153+G155+G157+G161</f>
    </nc>
  </rcc>
  <rcc rId="2769" sId="2">
    <oc r="H128">
      <f>#REF!+H129+H134+H136+H138+H142+H147+H148+H149+H153+H155+H157+H161</f>
    </oc>
    <nc r="H128">
      <f>H129+H134+H136+H138+H142+H147+H148+H149+H153+H155+H157+H161</f>
    </nc>
  </rcc>
  <rcc rId="2770" sId="2">
    <oc r="I128">
      <f>#REF!+I129+I134+I136+I138+I142+I147+I148+I149+I153+I155+I157+I161</f>
    </oc>
    <nc r="I128">
      <f>I129+I134+I136+I138+I142+I147+I148+I149+I153+I155+I157+I161</f>
    </nc>
  </rcc>
  <rcc rId="2771" sId="2">
    <oc r="J128">
      <f>#REF!+J129+J134+J136+J138+J142+J147+J148+J149+J153+J155+J157+J161</f>
    </oc>
    <nc r="J128">
      <f>J129+J134+J136+J138+J142+J147+J148+J149+J153+J155+J157+J161</f>
    </nc>
  </rcc>
  <rcc rId="2772" sId="2">
    <oc r="K128">
      <f>#REF!+K129+K134+K136+K138+K142+K147+K148+K149+K153+K155+K157+K161</f>
    </oc>
    <nc r="K128">
      <f>K129+K134+K136+K138+K142+K147+K148+K149+K153+K155+K157+K161</f>
    </nc>
  </rcc>
  <rcc rId="2773" sId="2">
    <oc r="L128">
      <f>#REF!+L129+L134+L136+L138+L142+L147+L148+L149+L153+L155+L157+L161</f>
    </oc>
    <nc r="L128">
      <f>L129+L134+L136+L138+L142+L147+L148+L149+L153+L155+L157+L161</f>
    </nc>
  </rcc>
  <rrc rId="2774" sId="2" ref="A132:XFD132"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7:$XFD$227" dn="Z_10B69522_62AE_4313_859A_9E4F497E803C_.wvu.Rows" sId="2"/>
    <undo index="4" exp="area" ref3D="1" dr="$A$141:$XFD$141" dn="Z_10B69522_62AE_4313_859A_9E4F497E803C_.wvu.Rows" sId="2"/>
    <undo index="2" exp="area" ref3D="1" dr="$A$136:$XFD$137"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cc rId="2775" sId="2">
    <nc r="D132" t="inlineStr">
      <is>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is>
    </nc>
  </rcc>
  <rcc rId="2776" sId="2">
    <nc r="E132" t="inlineStr">
      <is>
        <t>Министерство внутренних дел Российской Федерации</t>
      </is>
    </nc>
  </rcc>
  <rfmt sheetId="2" sqref="E132">
    <dxf>
      <alignment wrapText="1" readingOrder="0"/>
    </dxf>
  </rfmt>
  <rcc rId="2777" sId="2" numFmtId="4">
    <nc r="G132">
      <v>0</v>
    </nc>
  </rcc>
  <rcc rId="2778" sId="2" numFmtId="4">
    <nc r="H132">
      <v>0</v>
    </nc>
  </rcc>
  <rcc rId="2779" sId="2" numFmtId="4">
    <nc r="I132">
      <v>0</v>
    </nc>
  </rcc>
  <rcc rId="2780" sId="2" numFmtId="4">
    <nc r="J132">
      <v>0</v>
    </nc>
  </rcc>
  <rcc rId="2781" sId="2" numFmtId="4">
    <nc r="L132">
      <v>0</v>
    </nc>
  </rcc>
  <rcc rId="2782" sId="2" numFmtId="4">
    <nc r="K132">
      <v>0</v>
    </nc>
  </rcc>
  <rcc rId="2783" sId="2">
    <oc r="G129">
      <f>G130</f>
    </oc>
    <nc r="G129">
      <f>G130+G131+G132</f>
    </nc>
  </rcc>
  <rcc rId="2784" sId="2">
    <oc r="H129">
      <f>H130</f>
    </oc>
    <nc r="H129">
      <f>H130+H131+H132</f>
    </nc>
  </rcc>
  <rcc rId="2785" sId="2">
    <oc r="I129">
      <f>I130</f>
    </oc>
    <nc r="I129">
      <f>I130+I131+I132</f>
    </nc>
  </rcc>
  <rcc rId="2786" sId="2">
    <oc r="J129">
      <f>J130</f>
    </oc>
    <nc r="J129">
      <f>J130+J131+J132</f>
    </nc>
  </rcc>
  <rcc rId="2787" sId="2">
    <oc r="K129">
      <f>K130</f>
    </oc>
    <nc r="K129">
      <f>K130+K131+K132</f>
    </nc>
  </rcc>
  <rcc rId="2788" sId="2">
    <oc r="L129">
      <f>L130</f>
    </oc>
    <nc r="L129">
      <f>L130+L131+L132</f>
    </nc>
  </rcc>
  <rcc rId="2789" sId="2">
    <nc r="C132" t="inlineStr">
      <is>
        <t>188 1 16 03030 01 0000 140</t>
      </is>
    </nc>
  </rcc>
  <rfmt sheetId="2" xfDxf="1" sqref="D135" start="0" length="0">
    <dxf>
      <font>
        <i/>
        <sz val="10"/>
        <color auto="1"/>
        <name val="Times New Roman"/>
        <scheme val="none"/>
      </font>
      <numFmt numFmtId="30" formatCode="@"/>
      <fill>
        <patternFill patternType="solid">
          <bgColor rgb="FFFFFF00"/>
        </patternFill>
      </fill>
      <alignment horizontal="left" vertical="top" wrapText="1" readingOrder="0"/>
      <border outline="0">
        <left style="thin">
          <color indexed="64"/>
        </left>
        <right style="thin">
          <color indexed="64"/>
        </right>
        <top style="thin">
          <color indexed="64"/>
        </top>
        <bottom style="thin">
          <color indexed="64"/>
        </bottom>
      </border>
    </dxf>
  </rfmt>
  <rfmt sheetId="2" sqref="D135" start="0" length="0">
    <dxf>
      <font>
        <sz val="10"/>
        <color auto="1"/>
        <name val="Times New Roman"/>
        <scheme val="none"/>
      </font>
    </dxf>
  </rfmt>
  <rfmt sheetId="2" sqref="C136" start="0" length="0">
    <dxf>
      <font>
        <i/>
        <sz val="10"/>
        <color auto="1"/>
        <name val="Times New Roman"/>
        <scheme val="none"/>
      </font>
    </dxf>
  </rfmt>
  <rfmt sheetId="2" sqref="C135" start="0" length="0">
    <dxf>
      <font>
        <i val="0"/>
        <sz val="10"/>
        <color auto="1"/>
        <name val="Times New Roman"/>
        <scheme val="none"/>
      </font>
      <fill>
        <patternFill patternType="none">
          <bgColor indexed="65"/>
        </patternFill>
      </fill>
    </dxf>
  </rfmt>
  <rfmt sheetId="2" sqref="C136" start="0" length="0">
    <dxf>
      <font>
        <i val="0"/>
        <sz val="10"/>
        <color auto="1"/>
        <name val="Times New Roman"/>
        <scheme val="none"/>
      </font>
      <fill>
        <patternFill patternType="none">
          <bgColor indexed="65"/>
        </patternFill>
      </fill>
    </dxf>
  </rfmt>
  <rcc rId="2790" sId="2" odxf="1" dxf="1">
    <oc r="C135" t="inlineStr">
      <is>
        <t>000 1 16 18000 00 0000 140</t>
      </is>
    </oc>
    <nc r="C135" t="inlineStr">
      <is>
        <t>000 1 16 08000 01 0000 140</t>
      </is>
    </nc>
    <ndxf>
      <font>
        <i/>
        <sz val="10"/>
        <color auto="1"/>
        <name val="Times New Roman"/>
        <scheme val="none"/>
      </font>
    </ndxf>
  </rcc>
  <rcc rId="2791" sId="2" odxf="1" dxf="1">
    <oc r="D135" t="inlineStr">
      <is>
        <t>Денежные взыскания (штрафы) за нарушение бюджетного законодательства Российской Федерации</t>
      </is>
    </oc>
    <nc r="D135" t="inlineStr">
      <is>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is>
    </nc>
    <ndxf>
      <font>
        <sz val="10"/>
        <color auto="1"/>
        <name val="Times New Roman"/>
        <scheme val="none"/>
      </font>
      <fill>
        <patternFill patternType="none">
          <bgColor indexed="65"/>
        </patternFill>
      </fill>
    </ndxf>
  </rcc>
  <rfmt sheetId="2" sqref="E135:L135">
    <dxf>
      <fill>
        <patternFill patternType="none">
          <bgColor auto="1"/>
        </patternFill>
      </fill>
    </dxf>
  </rfmt>
  <rfmt sheetId="2" xfDxf="1" sqref="D136" start="0" length="0">
    <dxf>
      <font>
        <sz val="10"/>
        <color auto="1"/>
        <name val="Times New Roman"/>
        <scheme val="none"/>
      </font>
      <numFmt numFmtId="30" formatCode="@"/>
      <fill>
        <patternFill patternType="solid">
          <bgColor rgb="FFFFFF00"/>
        </patternFill>
      </fill>
      <alignment horizontal="left" vertical="top" wrapText="1" readingOrder="0"/>
      <border outline="0">
        <left style="thin">
          <color indexed="64"/>
        </left>
        <right style="thin">
          <color indexed="64"/>
        </right>
        <top style="thin">
          <color indexed="64"/>
        </top>
        <bottom style="thin">
          <color indexed="64"/>
        </bottom>
      </border>
    </dxf>
  </rfmt>
  <rfmt sheetId="2" sqref="D136" start="0" length="0">
    <dxf>
      <font>
        <i/>
        <sz val="10"/>
        <color auto="1"/>
        <name val="Times New Roman"/>
        <scheme val="none"/>
      </font>
    </dxf>
  </rfmt>
  <rcc rId="2792" sId="2" odxf="1" dxf="1">
    <oc r="D136" t="inlineStr">
      <is>
        <t>Денежные взыскания (штрафы) за нарушение бюджетного законодательства (в части бюджетов субъектов Российской Федерации)</t>
      </is>
    </oc>
    <nc r="D136" t="inlineStr">
      <is>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is>
    </nc>
    <ndxf>
      <font>
        <i val="0"/>
        <sz val="10"/>
        <color auto="1"/>
        <name val="Times New Roman"/>
        <scheme val="none"/>
      </font>
      <fill>
        <patternFill patternType="none">
          <bgColor indexed="65"/>
        </patternFill>
      </fill>
    </ndxf>
  </rcc>
  <rfmt sheetId="2" sqref="E136:L136">
    <dxf>
      <fill>
        <patternFill patternType="none">
          <bgColor auto="1"/>
        </patternFill>
      </fill>
    </dxf>
  </rfmt>
  <rfmt sheetId="2" sqref="E136" start="0" length="0">
    <dxf>
      <font>
        <sz val="8"/>
        <color auto="1"/>
        <name val="Arial Narrow"/>
        <scheme val="none"/>
      </font>
      <numFmt numFmtId="30" formatCode="@"/>
      <alignment horizontal="left" vertical="center" readingOrder="0"/>
      <border outline="0">
        <left style="hair">
          <color indexed="64"/>
        </left>
        <right style="hair">
          <color indexed="64"/>
        </right>
        <top style="hair">
          <color indexed="64"/>
        </top>
        <bottom style="hair">
          <color indexed="64"/>
        </bottom>
      </border>
    </dxf>
  </rfmt>
  <rfmt sheetId="2" sqref="E136" start="0" length="0">
    <dxf>
      <font>
        <sz val="10"/>
        <color auto="1"/>
        <name val="Times New Roman"/>
        <scheme val="none"/>
      </font>
      <numFmt numFmtId="0" formatCode="General"/>
      <fill>
        <patternFill patternType="solid">
          <bgColor theme="0"/>
        </patternFill>
      </fill>
      <alignment horizontal="center" vertical="top" wrapText="0" readingOrder="0"/>
      <border outline="0">
        <left style="thin">
          <color indexed="64"/>
        </left>
        <right style="thin">
          <color indexed="64"/>
        </right>
        <top style="thin">
          <color indexed="64"/>
        </top>
        <bottom style="thin">
          <color indexed="64"/>
        </bottom>
      </border>
    </dxf>
  </rfmt>
  <rcc rId="2793" sId="2" odxf="1" dxf="1">
    <oc r="E136" t="inlineStr">
      <is>
        <t>Министерство финансов Республики Коми</t>
      </is>
    </oc>
    <nc r="E136" t="inlineStr">
      <is>
        <t>Управление Федеральная служба по надзору в сфере защиты прав потребителей и благополучия человека по Республике Коми</t>
      </is>
    </nc>
    <ndxf>
      <alignment wrapText="1" readingOrder="0"/>
    </ndxf>
  </rcc>
  <rrc rId="2794" sId="2" ref="A137:XFD137"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8:$XFD$228" dn="Z_10B69522_62AE_4313_859A_9E4F497E803C_.wvu.Rows" sId="2"/>
    <undo index="4" exp="area" ref3D="1" dr="$A$142:$XFD$142" dn="Z_10B69522_62AE_4313_859A_9E4F497E803C_.wvu.Rows" sId="2"/>
    <undo index="2" exp="area" ref3D="1" dr="$A$137:$XFD$138"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rc rId="2795" sId="2" ref="A137:XFD137"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9:$XFD$229" dn="Z_10B69522_62AE_4313_859A_9E4F497E803C_.wvu.Rows" sId="2"/>
    <undo index="4" exp="area" ref3D="1" dr="$A$143:$XFD$143" dn="Z_10B69522_62AE_4313_859A_9E4F497E803C_.wvu.Rows" sId="2"/>
    <undo index="2" exp="area" ref3D="1" dr="$A$138:$XFD$139"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cc rId="2796" sId="2">
    <oc r="C136" t="inlineStr">
      <is>
        <t>892 1 16 18020 02 0000 140</t>
      </is>
    </oc>
    <nc r="C136" t="inlineStr">
      <is>
        <t>141 1 16 08010 01 0000 140</t>
      </is>
    </nc>
  </rcc>
  <rcc rId="2797" sId="2" numFmtId="4">
    <oc r="H136">
      <v>0</v>
    </oc>
    <nc r="H136">
      <v>60</v>
    </nc>
  </rcc>
  <rcc rId="2798" sId="2">
    <nc r="D137" t="inlineStr">
      <is>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is>
    </nc>
  </rcc>
  <rfmt sheetId="2" sqref="E137" start="0" length="0">
    <dxf>
      <font>
        <sz val="8"/>
        <color auto="1"/>
        <name val="Arial Narrow"/>
        <scheme val="none"/>
      </font>
      <numFmt numFmtId="30" formatCode="@"/>
      <fill>
        <patternFill patternType="none">
          <bgColor indexed="65"/>
        </patternFill>
      </fill>
      <alignment horizontal="left" vertical="center" readingOrder="0"/>
      <border outline="0">
        <left style="hair">
          <color indexed="64"/>
        </left>
        <right style="hair">
          <color indexed="64"/>
        </right>
        <top style="hair">
          <color indexed="64"/>
        </top>
        <bottom style="hair">
          <color indexed="64"/>
        </bottom>
      </border>
    </dxf>
  </rfmt>
  <rcc rId="2799" sId="2" odxf="1" dxf="1">
    <nc r="E137" t="inlineStr">
      <is>
        <t>Министерство внутренних дел  по Республике Коми</t>
      </is>
    </nc>
    <ndxf>
      <font>
        <sz val="10"/>
        <color auto="1"/>
        <name val="Times New Roman"/>
        <scheme val="none"/>
      </font>
      <numFmt numFmtId="0" formatCode="General"/>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cc rId="2800" sId="2" numFmtId="4">
    <nc r="G137">
      <v>0</v>
    </nc>
  </rcc>
  <rcc rId="2801" sId="2" numFmtId="4">
    <nc r="H137">
      <v>32.07</v>
    </nc>
  </rcc>
  <rcc rId="2802" sId="2" numFmtId="4">
    <nc r="I137">
      <v>0</v>
    </nc>
  </rcc>
  <rcc rId="2803" sId="2" numFmtId="4">
    <nc r="J137">
      <v>0</v>
    </nc>
  </rcc>
  <rcc rId="2804" sId="2" numFmtId="4">
    <nc r="K137">
      <v>0</v>
    </nc>
  </rcc>
  <rcc rId="2805" sId="2" numFmtId="4">
    <nc r="L137">
      <v>0</v>
    </nc>
  </rcc>
  <rcc rId="2806" sId="2">
    <nc r="C138" t="inlineStr">
      <is>
        <t>141 1 16 08020 01 0000 140</t>
      </is>
    </nc>
  </rcc>
  <rrc rId="2807" sId="2" ref="A139:XFD139"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0:$XFD$230" dn="Z_10B69522_62AE_4313_859A_9E4F497E803C_.wvu.Rows" sId="2"/>
    <undo index="4" exp="area" ref3D="1" dr="$A$144:$XFD$144" dn="Z_10B69522_62AE_4313_859A_9E4F497E803C_.wvu.Rows" sId="2"/>
    <undo index="2" exp="area" ref3D="1" dr="$A$139:$XFD$140"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cc rId="2808" sId="2">
    <nc r="C137" t="inlineStr">
      <is>
        <t>188 1 16 08010 01 0000 140</t>
      </is>
    </nc>
  </rcc>
  <rcc rId="2809" sId="2">
    <nc r="C139" t="inlineStr">
      <is>
        <t>188 1 16 08020 01 0000 140</t>
      </is>
    </nc>
  </rcc>
  <rfmt sheetId="2" sqref="D138" start="0" length="0">
    <dxf>
      <font>
        <sz val="8"/>
        <color auto="1"/>
        <name val="Arial Narrow"/>
        <scheme val="none"/>
      </font>
      <numFmt numFmtId="164" formatCode="?"/>
      <alignment vertical="center" readingOrder="0"/>
      <border outline="0">
        <left style="hair">
          <color indexed="64"/>
        </left>
        <right style="hair">
          <color indexed="64"/>
        </right>
        <top style="hair">
          <color indexed="64"/>
        </top>
        <bottom style="hair">
          <color indexed="64"/>
        </bottom>
      </border>
    </dxf>
  </rfmt>
  <rfmt sheetId="2" sqref="D139" start="0" length="0">
    <dxf>
      <font>
        <sz val="8"/>
        <color auto="1"/>
        <name val="Arial Narrow"/>
        <scheme val="none"/>
      </font>
      <numFmt numFmtId="164" formatCode="?"/>
      <alignment vertical="center" readingOrder="0"/>
      <border outline="0">
        <left style="hair">
          <color indexed="64"/>
        </left>
        <right style="hair">
          <color indexed="64"/>
        </right>
        <top style="hair">
          <color indexed="64"/>
        </top>
        <bottom style="hair">
          <color indexed="64"/>
        </bottom>
      </border>
    </dxf>
  </rfmt>
  <rcc rId="2810" sId="2" odxf="1" dxf="1">
    <nc r="D138" t="inlineStr">
      <is>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is>
    </nc>
    <ndxf>
      <font>
        <sz val="10"/>
        <color auto="1"/>
        <name val="Times New Roman"/>
        <scheme val="none"/>
      </font>
      <numFmt numFmtId="30" formatCode="@"/>
      <alignment vertical="top" readingOrder="0"/>
      <border outline="0">
        <left style="thin">
          <color indexed="64"/>
        </left>
        <right style="thin">
          <color indexed="64"/>
        </right>
        <top style="thin">
          <color indexed="64"/>
        </top>
        <bottom style="thin">
          <color indexed="64"/>
        </bottom>
      </border>
    </ndxf>
  </rcc>
  <rcc rId="2811" sId="2" odxf="1" dxf="1">
    <nc r="D139" t="inlineStr">
      <is>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is>
    </nc>
    <ndxf>
      <font>
        <sz val="10"/>
        <color auto="1"/>
        <name val="Times New Roman"/>
        <scheme val="none"/>
      </font>
      <numFmt numFmtId="30" formatCode="@"/>
      <alignment vertical="top" readingOrder="0"/>
      <border outline="0">
        <left style="thin">
          <color indexed="64"/>
        </left>
        <right style="thin">
          <color indexed="64"/>
        </right>
        <top style="thin">
          <color indexed="64"/>
        </top>
        <bottom style="thin">
          <color indexed="64"/>
        </bottom>
      </border>
    </ndxf>
  </rcc>
  <rcc rId="2812" sId="2">
    <nc r="E138" t="inlineStr">
      <is>
        <t>Управление Федеральная служба по надзору в сфере защиты прав потребителей и благополучия человека по Республике Коми</t>
      </is>
    </nc>
  </rcc>
  <rcc rId="2813" sId="2">
    <nc r="E139" t="inlineStr">
      <is>
        <t>Министерство внутренних дел  по Республике Коми</t>
      </is>
    </nc>
  </rcc>
  <rcc rId="2814" sId="2" numFmtId="4">
    <nc r="G138">
      <v>0</v>
    </nc>
  </rcc>
  <rcc rId="2815" sId="2" numFmtId="4">
    <nc r="H138">
      <v>0</v>
    </nc>
  </rcc>
  <rcc rId="2816" sId="2" numFmtId="4">
    <nc r="I138">
      <v>0</v>
    </nc>
  </rcc>
  <rcc rId="2817" sId="2" numFmtId="4">
    <nc r="J138">
      <v>0</v>
    </nc>
  </rcc>
  <rcc rId="2818" sId="2" numFmtId="4">
    <nc r="K138">
      <v>0</v>
    </nc>
  </rcc>
  <rcc rId="2819" sId="2" numFmtId="4">
    <nc r="L138">
      <v>0</v>
    </nc>
  </rcc>
  <rcc rId="2820" sId="2" numFmtId="4">
    <nc r="G139">
      <v>0</v>
    </nc>
  </rcc>
  <rcc rId="2821" sId="2" numFmtId="4">
    <nc r="H139">
      <v>17.010000000000002</v>
    </nc>
  </rcc>
  <rcc rId="2822" sId="2" numFmtId="4">
    <nc r="I139">
      <v>0</v>
    </nc>
  </rcc>
  <rcc rId="2823" sId="2" numFmtId="4">
    <nc r="J139">
      <v>0</v>
    </nc>
  </rcc>
  <rcc rId="2824" sId="2" numFmtId="4">
    <nc r="K139">
      <v>0</v>
    </nc>
  </rcc>
  <rcc rId="2825" sId="2" numFmtId="4">
    <nc r="L139">
      <v>0</v>
    </nc>
  </rcc>
  <rfmt sheetId="2" xfDxf="1" sqref="D140" start="0" length="0">
    <dxf>
      <font>
        <i/>
        <sz val="10"/>
        <name val="Times New Roman"/>
        <scheme val="none"/>
      </font>
      <numFmt numFmtId="30" formatCode="@"/>
      <fill>
        <patternFill patternType="solid">
          <bgColor rgb="FFFFFF00"/>
        </patternFill>
      </fill>
      <alignment horizontal="left" vertical="top" wrapText="1" readingOrder="0"/>
      <border outline="0">
        <left style="thin">
          <color indexed="64"/>
        </left>
        <right style="thin">
          <color indexed="64"/>
        </right>
        <top style="thin">
          <color indexed="64"/>
        </top>
        <bottom style="thin">
          <color indexed="64"/>
        </bottom>
      </border>
    </dxf>
  </rfmt>
  <rcc rId="2826" sId="2" odxf="1" dxf="1">
    <oc r="D140" t="inlineStr">
      <is>
        <t>Денежные взыскания (штрафы) и иные суммы, взыскиваемые с лиц, виновных в совершении преступлений, и в возмещение ущерба имуществу</t>
      </is>
    </oc>
    <nc r="D140" t="inlineStr">
      <is>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is>
    </nc>
    <ndxf>
      <font>
        <sz val="10"/>
        <color auto="1"/>
        <name val="Times New Roman"/>
        <scheme val="none"/>
      </font>
      <fill>
        <patternFill patternType="none">
          <bgColor indexed="65"/>
        </patternFill>
      </fill>
    </ndxf>
  </rcc>
  <rcc rId="2827" sId="2" odxf="1" dxf="1">
    <oc r="C140" t="inlineStr">
      <is>
        <t>000 1 16 21000 00 0000 140</t>
      </is>
    </oc>
    <nc r="C140" t="inlineStr">
      <is>
        <t>000 1 16 25000 00 0000 140</t>
      </is>
    </nc>
    <ndxf>
      <font>
        <sz val="10"/>
        <color auto="1"/>
        <name val="Times New Roman"/>
        <scheme val="none"/>
      </font>
      <fill>
        <patternFill patternType="none">
          <bgColor indexed="65"/>
        </patternFill>
      </fill>
    </ndxf>
  </rcc>
  <rfmt sheetId="2" sqref="E140:L140">
    <dxf>
      <fill>
        <patternFill patternType="none">
          <bgColor auto="1"/>
        </patternFill>
      </fill>
    </dxf>
  </rfmt>
  <rcc rId="2828" sId="2">
    <oc r="G135">
      <f>G136</f>
    </oc>
    <nc r="G135">
      <f>G136+G138+G139</f>
    </nc>
  </rcc>
  <rcc rId="2829" sId="2">
    <oc r="H135">
      <f>H136</f>
    </oc>
    <nc r="H135">
      <f>H136+H137+H138+H139</f>
    </nc>
  </rcc>
  <rcc rId="2830" sId="2">
    <oc r="I135">
      <f>I136</f>
    </oc>
    <nc r="I135">
      <f>I136+I137+I138+I139</f>
    </nc>
  </rcc>
  <rcc rId="2831" sId="2">
    <oc r="J135">
      <f>J136</f>
    </oc>
    <nc r="J135">
      <f>J136+J137+J138+J139</f>
    </nc>
  </rcc>
  <rcc rId="2832" sId="2">
    <oc r="K135">
      <f>K136</f>
    </oc>
    <nc r="K135">
      <f>K136+K137+K139</f>
    </nc>
  </rcc>
  <rcc rId="2833" sId="2">
    <oc r="L135">
      <f>L136</f>
    </oc>
    <nc r="L135">
      <f>L136+L137+L138+L139</f>
    </nc>
  </rcc>
  <rfmt sheetId="2" sqref="C141" start="0" length="0">
    <dxf>
      <font>
        <i/>
        <sz val="10"/>
        <color auto="1"/>
        <name val="Times New Roman"/>
        <scheme val="none"/>
      </font>
      <fill>
        <patternFill patternType="none">
          <bgColor indexed="65"/>
        </patternFill>
      </fill>
    </dxf>
  </rfmt>
  <rrc rId="2834" sId="2" ref="A141:XFD141"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1:$XFD$231" dn="Z_10B69522_62AE_4313_859A_9E4F497E803C_.wvu.Rows" sId="2"/>
    <undo index="4" exp="area" ref3D="1" dr="$A$145:$XFD$145" dn="Z_10B69522_62AE_4313_859A_9E4F497E803C_.wvu.Rows" sId="2"/>
    <undo index="2" exp="area" ref3D="1" dr="$A$140:$XFD$141"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rc rId="2835" sId="2" ref="A141:XFD141"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2:$XFD$232" dn="Z_10B69522_62AE_4313_859A_9E4F497E803C_.wvu.Rows" sId="2"/>
    <undo index="4" exp="area" ref3D="1" dr="$A$146:$XFD$146" dn="Z_10B69522_62AE_4313_859A_9E4F497E803C_.wvu.Rows" sId="2"/>
    <undo index="2" exp="area" ref3D="1" dr="$A$140:$XFD$142"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fmt sheetId="2" sqref="C141" start="0" length="0">
    <dxf>
      <font>
        <i val="0"/>
        <sz val="10"/>
        <color auto="1"/>
        <name val="Times New Roman"/>
        <scheme val="none"/>
      </font>
    </dxf>
  </rfmt>
  <rfmt sheetId="2" sqref="C142" start="0" length="0">
    <dxf>
      <font>
        <i val="0"/>
        <sz val="10"/>
        <color auto="1"/>
        <name val="Times New Roman"/>
        <scheme val="none"/>
      </font>
    </dxf>
  </rfmt>
  <rfmt sheetId="2" sqref="C143" start="0" length="0">
    <dxf>
      <font>
        <i val="0"/>
        <sz val="10"/>
        <color auto="1"/>
        <name val="Times New Roman"/>
        <scheme val="none"/>
      </font>
    </dxf>
  </rfmt>
  <rfmt sheetId="2" sqref="D143:L143">
    <dxf>
      <fill>
        <patternFill patternType="none">
          <bgColor auto="1"/>
        </patternFill>
      </fill>
    </dxf>
  </rfmt>
  <rfmt sheetId="2" sqref="D141" start="0" length="0">
    <dxf>
      <font>
        <b/>
        <i val="0"/>
        <sz val="8"/>
        <color auto="1"/>
        <name val="Arial Narrow"/>
        <scheme val="none"/>
      </font>
      <alignment vertical="center" readingOrder="0"/>
      <border outline="0">
        <left style="hair">
          <color indexed="64"/>
        </left>
        <right style="hair">
          <color indexed="64"/>
        </right>
      </border>
    </dxf>
  </rfmt>
  <rcc rId="2836" sId="2" odxf="1" dxf="1">
    <nc r="D141" t="inlineStr">
      <is>
        <t>Денежные взыскания (штрафы) за нарушение законодательства Российской Федерации об особо охраняемых природных территориях</t>
      </is>
    </nc>
    <ndxf>
      <font>
        <b val="0"/>
        <sz val="10"/>
        <color auto="1"/>
        <name val="Times New Roman"/>
        <scheme val="none"/>
      </font>
      <alignment vertical="top" readingOrder="0"/>
      <border outline="0">
        <left style="thin">
          <color indexed="64"/>
        </left>
        <right style="thin">
          <color indexed="64"/>
        </right>
      </border>
    </ndxf>
  </rcc>
  <rfmt sheetId="2" sqref="E141" start="0" length="0">
    <dxf>
      <font>
        <b/>
        <sz val="8"/>
        <color auto="1"/>
        <name val="Arial Narrow"/>
        <scheme val="none"/>
      </font>
      <numFmt numFmtId="30" formatCode="@"/>
      <alignment horizontal="left" vertical="center" wrapText="1" readingOrder="0"/>
      <border outline="0">
        <left style="hair">
          <color indexed="64"/>
        </left>
        <right style="hair">
          <color indexed="64"/>
        </right>
      </border>
    </dxf>
  </rfmt>
  <rcc rId="2837" sId="2" odxf="1" dxf="1">
    <nc r="E141" t="inlineStr">
      <is>
        <t>Управление федеральной службы по надзору в сфере природопользования по Республике Коми</t>
      </is>
    </nc>
    <ndxf>
      <font>
        <b val="0"/>
        <sz val="10"/>
        <color auto="1"/>
        <name val="Times New Roman"/>
        <scheme val="none"/>
      </font>
      <numFmt numFmtId="0" formatCode="General"/>
      <fill>
        <patternFill patternType="solid">
          <bgColor theme="0"/>
        </patternFill>
      </fill>
      <alignment horizontal="center" vertical="top" readingOrder="0"/>
      <border outline="0">
        <left style="thin">
          <color indexed="64"/>
        </left>
        <right style="thin">
          <color indexed="64"/>
        </right>
      </border>
    </ndxf>
  </rcc>
  <rcc rId="2838" sId="2">
    <nc r="C141" t="inlineStr">
      <is>
        <t>048 1 16 25020 01 0000 140</t>
      </is>
    </nc>
  </rcc>
  <rcc rId="2839" sId="2" numFmtId="4">
    <nc r="G141">
      <v>0</v>
    </nc>
  </rcc>
  <rcc rId="2840" sId="2" numFmtId="4">
    <nc r="H141">
      <v>128.44999999999999</v>
    </nc>
  </rcc>
  <rcc rId="2841" sId="2" numFmtId="4">
    <nc r="I141">
      <v>0</v>
    </nc>
  </rcc>
  <rcc rId="2842" sId="2" numFmtId="4">
    <nc r="J141">
      <v>0</v>
    </nc>
  </rcc>
  <rcc rId="2843" sId="2" numFmtId="4">
    <nc r="K141">
      <v>0</v>
    </nc>
  </rcc>
  <rcc rId="2844" sId="2" numFmtId="4">
    <nc r="L141">
      <v>0</v>
    </nc>
  </rcc>
  <rrc rId="2845" sId="2" ref="A143:XFD143"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3:$XFD$233" dn="Z_10B69522_62AE_4313_859A_9E4F497E803C_.wvu.Rows" sId="2"/>
    <undo index="4" exp="area" ref3D="1" dr="$A$147:$XFD$147" dn="Z_10B69522_62AE_4313_859A_9E4F497E803C_.wvu.Rows" sId="2"/>
    <undo index="2" exp="area" ref3D="1" dr="$A$140:$XFD$143"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rc rId="2846" sId="2" ref="A143:XFD143"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4:$XFD$234" dn="Z_10B69522_62AE_4313_859A_9E4F497E803C_.wvu.Rows" sId="2"/>
    <undo index="4" exp="area" ref3D="1" dr="$A$148:$XFD$148" dn="Z_10B69522_62AE_4313_859A_9E4F497E803C_.wvu.Rows" sId="2"/>
    <undo index="2" exp="area" ref3D="1" dr="$A$140:$XFD$144"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fmt sheetId="2" sqref="D142" start="0" length="0">
    <dxf>
      <font>
        <b/>
        <i val="0"/>
        <sz val="8"/>
        <color auto="1"/>
        <name val="Arial Narrow"/>
        <scheme val="none"/>
      </font>
      <alignment vertical="center" readingOrder="0"/>
      <border outline="0">
        <left style="hair">
          <color indexed="64"/>
        </left>
        <right style="hair">
          <color indexed="64"/>
        </right>
      </border>
    </dxf>
  </rfmt>
  <rcc rId="2847" sId="2" odxf="1" dxf="1">
    <nc r="D142" t="inlineStr">
      <is>
        <t>Денежные взыскания (штрафы) за нарушение законодательства Российской Федерации об охране и использовании животного мира</t>
      </is>
    </nc>
    <ndxf>
      <font>
        <b val="0"/>
        <sz val="10"/>
        <color auto="1"/>
        <name val="Times New Roman"/>
        <scheme val="none"/>
      </font>
      <alignment vertical="top" readingOrder="0"/>
      <border outline="0">
        <left style="thin">
          <color indexed="64"/>
        </left>
        <right style="thin">
          <color indexed="64"/>
        </right>
      </border>
    </ndxf>
  </rcc>
  <rcc rId="2848" sId="2">
    <nc r="C142" t="inlineStr">
      <is>
        <t>839 1 16 25030 01 0000 140</t>
      </is>
    </nc>
  </rcc>
  <rfmt sheetId="2" sqref="E142" start="0" length="0">
    <dxf>
      <font>
        <b/>
        <sz val="8"/>
        <color auto="1"/>
        <name val="Arial Narrow"/>
        <scheme val="none"/>
      </font>
      <numFmt numFmtId="30" formatCode="@"/>
      <alignment horizontal="left" vertical="center" wrapText="1" readingOrder="0"/>
      <border outline="0">
        <left style="hair">
          <color indexed="64"/>
        </left>
        <right style="hair">
          <color indexed="64"/>
        </right>
      </border>
    </dxf>
  </rfmt>
  <rcc rId="2849" sId="2" odxf="1" dxf="1">
    <nc r="E142" t="inlineStr">
      <is>
        <t>Министерство промышленности, природных рисурсов, энергетики и транспорта Республики Коми</t>
      </is>
    </nc>
    <ndxf>
      <font>
        <b val="0"/>
        <sz val="10"/>
        <color auto="1"/>
        <name val="Times New Roman"/>
        <scheme val="none"/>
      </font>
      <numFmt numFmtId="0" formatCode="General"/>
      <fill>
        <patternFill patternType="solid">
          <bgColor theme="0"/>
        </patternFill>
      </fill>
      <alignment horizontal="center" vertical="top" readingOrder="0"/>
      <border outline="0">
        <left style="thin">
          <color indexed="64"/>
        </left>
        <right style="thin">
          <color indexed="64"/>
        </right>
      </border>
    </ndxf>
  </rcc>
  <rcc rId="2850" sId="2" numFmtId="4">
    <nc r="G142">
      <v>0</v>
    </nc>
  </rcc>
  <rcc rId="2851" sId="2" numFmtId="4">
    <nc r="H142">
      <v>2</v>
    </nc>
  </rcc>
  <rcc rId="2852" sId="2" numFmtId="4">
    <nc r="I142">
      <v>0</v>
    </nc>
  </rcc>
  <rcc rId="2853" sId="2" numFmtId="4">
    <nc r="J142">
      <v>0</v>
    </nc>
  </rcc>
  <rcc rId="2854" sId="2" numFmtId="4">
    <nc r="K142">
      <v>0</v>
    </nc>
  </rcc>
  <rcc rId="2855" sId="2" numFmtId="4">
    <nc r="L142">
      <v>0</v>
    </nc>
  </rcc>
  <rcc rId="2856" sId="2">
    <nc r="C144" t="inlineStr">
      <is>
        <t>839 1 16 25030 01 0000 140</t>
      </is>
    </nc>
  </rcc>
  <rcc rId="2857" sId="2">
    <nc r="C143" t="inlineStr">
      <is>
        <t>839 1 16 25050 01 0000 140</t>
      </is>
    </nc>
  </rcc>
  <rrc rId="2858" sId="2" ref="A144:XFD144"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5:$XFD$235" dn="Z_10B69522_62AE_4313_859A_9E4F497E803C_.wvu.Rows" sId="2"/>
    <undo index="4" exp="area" ref3D="1" dr="$A$149:$XFD$149" dn="Z_10B69522_62AE_4313_859A_9E4F497E803C_.wvu.Rows" sId="2"/>
    <undo index="2" exp="area" ref3D="1" dr="$A$140:$XFD$145"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cc rId="2859" sId="2" odxf="1" dxf="1">
    <nc r="E143" t="inlineStr">
      <is>
        <t>Министерство промышленности, природных рисурсов, энергетики и транспорта Республики Коми</t>
      </is>
    </nc>
    <odxf>
      <fill>
        <patternFill patternType="none">
          <bgColor indexed="65"/>
        </patternFill>
      </fill>
      <alignment wrapText="0" readingOrder="0"/>
    </odxf>
    <ndxf>
      <fill>
        <patternFill patternType="solid">
          <bgColor theme="0"/>
        </patternFill>
      </fill>
      <alignment wrapText="1" readingOrder="0"/>
    </ndxf>
  </rcc>
  <rfmt sheetId="2" sqref="D143" start="0" length="0">
    <dxf>
      <font>
        <b/>
        <i val="0"/>
        <sz val="8"/>
        <color auto="1"/>
        <name val="Arial Narrow"/>
        <scheme val="none"/>
      </font>
      <alignment vertical="center" readingOrder="0"/>
      <border outline="0">
        <left style="hair">
          <color indexed="64"/>
        </left>
        <right style="hair">
          <color indexed="64"/>
        </right>
      </border>
    </dxf>
  </rfmt>
  <rcc rId="2860" sId="2" odxf="1" dxf="1">
    <nc r="D143" t="inlineStr">
      <is>
        <t>Денежные взыскания (штрафы) за нарушение законодательства в области охраны окружающей среды</t>
      </is>
    </nc>
    <ndxf>
      <font>
        <b val="0"/>
        <sz val="10"/>
        <color auto="1"/>
        <name val="Times New Roman"/>
        <scheme val="none"/>
      </font>
      <alignment vertical="top" readingOrder="0"/>
      <border outline="0">
        <left style="thin">
          <color indexed="64"/>
        </left>
        <right style="thin">
          <color indexed="64"/>
        </right>
      </border>
    </ndxf>
  </rcc>
  <rcc rId="2861" sId="2" numFmtId="4">
    <nc r="G143">
      <v>0</v>
    </nc>
  </rcc>
  <rcc rId="2862" sId="2" numFmtId="4">
    <nc r="H143">
      <v>10</v>
    </nc>
  </rcc>
  <rcc rId="2863" sId="2" numFmtId="4">
    <nc r="I143">
      <v>0</v>
    </nc>
  </rcc>
  <rcc rId="2864" sId="2" numFmtId="4">
    <nc r="J143">
      <v>0</v>
    </nc>
  </rcc>
  <rcc rId="2865" sId="2" numFmtId="4">
    <nc r="K143">
      <v>0</v>
    </nc>
  </rcc>
  <rcc rId="2866" sId="2" numFmtId="4">
    <nc r="L143">
      <v>0</v>
    </nc>
  </rcc>
  <rcc rId="2867" sId="2">
    <nc r="C144" t="inlineStr">
      <is>
        <t>850 1 16 25050 01 0000 140</t>
      </is>
    </nc>
  </rcc>
  <rcc rId="2868" sId="2" odxf="1" dxf="1">
    <nc r="D144" t="inlineStr">
      <is>
        <t>Денежные взыскания (штрафы) за нарушение законодательства в области охраны окружающей среды</t>
      </is>
    </nc>
    <odxf>
      <font>
        <i/>
        <sz val="10"/>
        <color auto="1"/>
        <name val="Times New Roman"/>
        <scheme val="none"/>
      </font>
    </odxf>
    <ndxf>
      <font>
        <i val="0"/>
        <sz val="10"/>
        <color auto="1"/>
        <name val="Times New Roman"/>
        <scheme val="none"/>
      </font>
    </ndxf>
  </rcc>
  <rfmt sheetId="2" sqref="E144" start="0" length="0">
    <dxf>
      <font>
        <b/>
        <sz val="8"/>
        <color auto="1"/>
        <name val="Arial Narrow"/>
        <scheme val="none"/>
      </font>
      <numFmt numFmtId="30" formatCode="@"/>
      <alignment horizontal="left" vertical="center" wrapText="1" readingOrder="0"/>
      <border outline="0">
        <left style="hair">
          <color indexed="64"/>
        </left>
        <right style="hair">
          <color indexed="64"/>
        </right>
      </border>
    </dxf>
  </rfmt>
  <rcc rId="2869" sId="2" odxf="1" dxf="1">
    <nc r="E144" t="inlineStr">
      <is>
        <t>Министерство природных ресурсов  и охраны окружающей среды РК</t>
      </is>
    </nc>
    <ndxf>
      <font>
        <b val="0"/>
        <sz val="10"/>
        <color auto="1"/>
        <name val="Times New Roman"/>
        <scheme val="none"/>
      </font>
      <numFmt numFmtId="0" formatCode="General"/>
      <fill>
        <patternFill patternType="solid">
          <bgColor theme="0"/>
        </patternFill>
      </fill>
      <alignment horizontal="center" vertical="top" readingOrder="0"/>
      <border outline="0">
        <left style="thin">
          <color indexed="64"/>
        </left>
        <right style="thin">
          <color indexed="64"/>
        </right>
      </border>
    </ndxf>
  </rcc>
  <rcc rId="2870" sId="2" numFmtId="4">
    <nc r="G144">
      <v>0</v>
    </nc>
  </rcc>
  <rcc rId="2871" sId="2" numFmtId="4">
    <nc r="H144">
      <v>0</v>
    </nc>
  </rcc>
  <rcc rId="2872" sId="2" numFmtId="4">
    <nc r="I144">
      <v>0</v>
    </nc>
  </rcc>
  <rcc rId="2873" sId="2" numFmtId="4">
    <nc r="J144">
      <v>0</v>
    </nc>
  </rcc>
  <rcc rId="2874" sId="2" numFmtId="4">
    <nc r="K144">
      <v>0</v>
    </nc>
  </rcc>
  <rcc rId="2875" sId="2" numFmtId="4">
    <nc r="L144">
      <v>0</v>
    </nc>
  </rcc>
  <rrc rId="2876" sId="2" ref="A145:XFD145"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6:$XFD$236" dn="Z_10B69522_62AE_4313_859A_9E4F497E803C_.wvu.Rows" sId="2"/>
    <undo index="4" exp="area" ref3D="1" dr="$A$150:$XFD$150" dn="Z_10B69522_62AE_4313_859A_9E4F497E803C_.wvu.Rows" sId="2"/>
    <undo index="2" exp="area" ref3D="1" dr="$A$140:$XFD$146"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5:XFD145" start="0" length="0">
      <dxf>
        <font>
          <sz val="10"/>
          <name val="Times New Roman"/>
          <scheme val="none"/>
        </font>
      </dxf>
    </rfmt>
    <rcc rId="0" sId="2" dxf="1">
      <nc r="C145" t="inlineStr">
        <is>
          <t>839 1 16 25030 01 0000 140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fmt sheetId="2" sqref="D145" start="0" length="0">
      <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dxf>
    </rfmt>
    <rfmt sheetId="2" sqref="E145" start="0" length="0">
      <dxf>
        <alignment horizontal="center" vertical="top" readingOrder="0"/>
        <border outline="0">
          <left style="thin">
            <color indexed="64"/>
          </left>
          <right style="thin">
            <color indexed="64"/>
          </right>
          <top style="thin">
            <color indexed="64"/>
          </top>
          <bottom style="thin">
            <color indexed="64"/>
          </bottom>
        </border>
      </dxf>
    </rfmt>
    <rfmt sheetId="2" sqref="F145" start="0" length="0">
      <dxf>
        <alignment vertical="top" readingOrder="0"/>
        <border outline="0">
          <left style="thin">
            <color indexed="64"/>
          </left>
          <right style="thin">
            <color indexed="64"/>
          </right>
          <top style="thin">
            <color indexed="64"/>
          </top>
          <bottom style="thin">
            <color indexed="64"/>
          </bottom>
        </border>
      </dxf>
    </rfmt>
    <rfmt sheetId="2" sqref="G145" start="0" length="0">
      <dxf>
        <numFmt numFmtId="165" formatCode="#,##0.0"/>
        <alignment horizontal="center" vertical="top" readingOrder="0"/>
        <border outline="0">
          <left style="thin">
            <color indexed="64"/>
          </left>
          <right style="thin">
            <color indexed="64"/>
          </right>
          <top style="thin">
            <color indexed="64"/>
          </top>
          <bottom style="thin">
            <color indexed="64"/>
          </bottom>
        </border>
      </dxf>
    </rfmt>
    <rfmt sheetId="2" sqref="H145" start="0" length="0">
      <dxf>
        <numFmt numFmtId="165" formatCode="#,##0.0"/>
        <alignment horizontal="center" vertical="top" readingOrder="0"/>
        <border outline="0">
          <left style="thin">
            <color indexed="64"/>
          </left>
          <right style="thin">
            <color indexed="64"/>
          </right>
          <top style="thin">
            <color indexed="64"/>
          </top>
          <bottom style="thin">
            <color indexed="64"/>
          </bottom>
        </border>
      </dxf>
    </rfmt>
    <rfmt sheetId="2" sqref="I145" start="0" length="0">
      <dxf>
        <numFmt numFmtId="165" formatCode="#,##0.0"/>
        <alignment horizontal="center" vertical="top" readingOrder="0"/>
        <border outline="0">
          <left style="thin">
            <color indexed="64"/>
          </left>
          <right style="thin">
            <color indexed="64"/>
          </right>
          <top style="thin">
            <color indexed="64"/>
          </top>
          <bottom style="thin">
            <color indexed="64"/>
          </bottom>
        </border>
      </dxf>
    </rfmt>
    <rfmt sheetId="2" sqref="J145" start="0" length="0">
      <dxf>
        <numFmt numFmtId="165" formatCode="#,##0.0"/>
        <alignment horizontal="center" vertical="top" readingOrder="0"/>
        <border outline="0">
          <left style="thin">
            <color indexed="64"/>
          </left>
          <right style="thin">
            <color indexed="64"/>
          </right>
          <top style="thin">
            <color indexed="64"/>
          </top>
          <bottom style="thin">
            <color indexed="64"/>
          </bottom>
        </border>
      </dxf>
    </rfmt>
    <rfmt sheetId="2" sqref="K145" start="0" length="0">
      <dxf>
        <numFmt numFmtId="165" formatCode="#,##0.0"/>
        <alignment horizontal="center" vertical="top" readingOrder="0"/>
        <border outline="0">
          <left style="thin">
            <color indexed="64"/>
          </left>
          <right style="thin">
            <color indexed="64"/>
          </right>
          <top style="thin">
            <color indexed="64"/>
          </top>
          <bottom style="thin">
            <color indexed="64"/>
          </bottom>
        </border>
      </dxf>
    </rfmt>
    <rfmt sheetId="2" sqref="L145" start="0" length="0">
      <dxf>
        <numFmt numFmtId="165" formatCode="#,##0.0"/>
        <alignment horizontal="center" vertical="top" readingOrder="0"/>
        <border outline="0">
          <left style="thin">
            <color indexed="64"/>
          </left>
          <right style="thin">
            <color indexed="64"/>
          </right>
          <top style="thin">
            <color indexed="64"/>
          </top>
          <bottom style="thin">
            <color indexed="64"/>
          </bottom>
        </border>
      </dxf>
    </rfmt>
    <rfmt sheetId="2" sqref="M145" start="0" length="0">
      <dxf>
        <alignment vertical="top" readingOrder="0"/>
      </dxf>
    </rfmt>
    <rfmt sheetId="2" sqref="N145" start="0" length="0">
      <dxf>
        <alignment vertical="top" readingOrder="0"/>
      </dxf>
    </rfmt>
  </rrc>
  <rcc rId="2877" sId="2">
    <oc r="C145" t="inlineStr">
      <is>
        <t>000 1 16 21020 02 0000 140</t>
      </is>
    </oc>
    <nc r="C145" t="inlineStr">
      <is>
        <t>321 1 16 25060 00 0000 140</t>
      </is>
    </nc>
  </rcc>
  <rfmt sheetId="2" sqref="E145" start="0" length="0">
    <dxf>
      <font>
        <b/>
        <sz val="8"/>
        <color auto="1"/>
        <name val="Arial Narrow"/>
        <scheme val="none"/>
      </font>
      <numFmt numFmtId="30" formatCode="@"/>
      <alignment horizontal="left" vertical="center" wrapText="1" readingOrder="0"/>
      <border outline="0">
        <left style="hair">
          <color indexed="64"/>
        </left>
        <right style="hair">
          <color indexed="64"/>
        </right>
      </border>
    </dxf>
  </rfmt>
  <rcc rId="2878" sId="2" odxf="1" dxf="1">
    <nc r="E145" t="inlineStr">
      <is>
        <t>Управление Федеральной службы государственной регистрации, кадастра и картографии по Республике Коми</t>
      </is>
    </nc>
    <ndxf>
      <font>
        <b val="0"/>
        <sz val="10"/>
        <color auto="1"/>
        <name val="Times New Roman"/>
        <scheme val="none"/>
      </font>
      <numFmt numFmtId="0" formatCode="General"/>
      <fill>
        <patternFill patternType="solid">
          <bgColor theme="0"/>
        </patternFill>
      </fill>
      <alignment horizontal="center" vertical="top" readingOrder="0"/>
      <border outline="0">
        <left style="thin">
          <color indexed="64"/>
        </left>
        <right style="thin">
          <color indexed="64"/>
        </right>
      </border>
    </ndxf>
  </rcc>
  <rcc rId="2879" sId="2" numFmtId="4">
    <oc r="H145">
      <v>0</v>
    </oc>
    <nc r="H145">
      <v>20</v>
    </nc>
  </rcc>
  <rcc rId="2880" sId="2">
    <oc r="G140">
      <f>G145</f>
    </oc>
    <nc r="G140">
      <f>G145+G144+G143+G142+G141</f>
    </nc>
  </rcc>
  <rcc rId="2881" sId="2">
    <oc r="H140">
      <f>H145</f>
    </oc>
    <nc r="H140">
      <f>H145+H144+H143+H142+H141</f>
    </nc>
  </rcc>
  <rcc rId="2882" sId="2">
    <oc r="I140">
      <f>I145</f>
    </oc>
    <nc r="I140">
      <f>I145+I144+I143+I142+I141</f>
    </nc>
  </rcc>
  <rcc rId="2883" sId="2">
    <oc r="J140">
      <f>J145</f>
    </oc>
    <nc r="J140">
      <f>J145+J144+J143+J142+J141</f>
    </nc>
  </rcc>
  <rcc rId="2884" sId="2">
    <oc r="K140">
      <f>K145</f>
    </oc>
    <nc r="K140">
      <f>K145+K144+K143+K142+K141</f>
    </nc>
  </rcc>
  <rcc rId="2885" sId="2">
    <oc r="L140">
      <f>L145</f>
    </oc>
    <nc r="L140">
      <f>L145+L144+L143+L142+L141</f>
    </nc>
  </rcc>
  <rcc rId="2886" sId="2" odxf="1" dxf="1">
    <oc r="E118" t="inlineStr">
      <is>
        <t>Избирательная комиссия Республики Коми, Аппарат Государственного Совета Республики Коми, Администрация Главы Республики Коми, Министерство экономики Республики Коми,Министерство строительства и дорожного хозяйства Республики Коми, Министерство энергетики, жилищно-коммунального хозяйства и тарифов Республики Коми, Министерство сельского хозяйства и потребительского рынка Республики Коми, Постоянное представительство Республики Коми при Президенте Российской Федерации, Представительство Республики Коми в Северо-Западном регионе Российской Федерации, Министерство инвестиций, промышленности и транспорта Республики, Министерство природных ресурсов и охраны окружающей среды Республики Коми, Служба Республики Коми строительного, жилищного и технического надзора (контроля), Министерство труда, занятости и социальной защиты Республики Коми, Министерство национальной политики Республики Коми, Министерство здравоохранения Республики Коми, Министерство культуры, туризма и архивного дела Республики Коми, Управление Республики Коми по охране объектов культурного наследия, Министерство Республики Коми имущественных и земельных отношений, Министерство физической культуры и спорта Республики Коми, Министерство образования, науки и молодежной политики Республики Коми, Комитет Республики Коми гражданской обороны и чрезвычайных ситуаций, Министерство юстиции Республики Коми, Министерство финансов Республики Коми</t>
      </is>
    </oc>
    <nc r="E118" t="inlineStr">
      <is>
        <t>Админситрация муниципального городского округа "Инта"</t>
      </is>
    </nc>
    <odxf>
      <fill>
        <patternFill patternType="none">
          <bgColor indexed="65"/>
        </patternFill>
      </fill>
    </odxf>
    <ndxf>
      <fill>
        <patternFill patternType="solid">
          <bgColor theme="0"/>
        </patternFill>
      </fill>
    </ndxf>
  </rcc>
  <rcc rId="2887" sId="2" odxf="1" dxf="1">
    <oc r="E113" t="inlineStr">
      <is>
        <t>Министерство строительства и дорожного хозяйства Республики Коми, Представительство Республики Коми в Северо-Западном регионе Российской Федерации, Служба Республики Коми строительного, жилищного и технического надзора (контроля), Министерство труда, занятости и социальной защиты Республики Коми, Министерство сельского хозяйства и потребительского рынка Республики Коми, Министерство инвестиций, промышленности и транспорта Республики Коми, Министерство природных ресурсов и охраны окружающей среды Республики Коми</t>
      </is>
    </oc>
    <nc r="E113" t="inlineStr">
      <is>
        <t>Админситрация муниципального городского округа "Инта"</t>
      </is>
    </nc>
    <odxf>
      <fill>
        <patternFill patternType="none">
          <bgColor indexed="65"/>
        </patternFill>
      </fill>
    </odxf>
    <ndxf>
      <fill>
        <patternFill patternType="solid">
          <bgColor theme="0"/>
        </patternFill>
      </fill>
    </ndxf>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Лист1!$C$1:$L$242</formula>
    <oldFormula>Лист1!$C$1:$L$242</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9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C146:L147">
    <dxf>
      <fill>
        <patternFill patternType="none">
          <bgColor auto="1"/>
        </patternFill>
      </fill>
    </dxf>
  </rfmt>
  <rfmt sheetId="2" sqref="C148:L148">
    <dxf>
      <fill>
        <patternFill patternType="none">
          <bgColor auto="1"/>
        </patternFill>
      </fill>
    </dxf>
  </rfmt>
  <rfmt sheetId="2" sqref="D146" start="0" length="0">
    <dxf>
      <font>
        <b/>
        <i val="0"/>
        <sz val="8"/>
        <color auto="1"/>
        <name val="Arial Narrow"/>
        <scheme val="none"/>
      </font>
      <alignment vertical="center" readingOrder="0"/>
      <border outline="0">
        <left style="hair">
          <color indexed="64"/>
        </left>
        <right style="hair">
          <color indexed="64"/>
        </right>
      </border>
    </dxf>
  </rfmt>
  <rcc rId="2894" sId="2" odxf="1" dxf="1">
    <oc r="D146" t="inlineStr">
      <is>
        <t>Доходы от возмещения ущерба при возникновении страховых случаев</t>
      </is>
    </oc>
    <nc r="D146" t="inlineStr">
      <is>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is>
    </nc>
    <ndxf>
      <font>
        <b val="0"/>
        <i/>
        <sz val="10"/>
        <color auto="1"/>
        <name val="Times New Roman"/>
        <scheme val="none"/>
      </font>
      <alignment vertical="top" readingOrder="0"/>
      <border outline="0">
        <left style="thin">
          <color indexed="64"/>
        </left>
        <right style="thin">
          <color indexed="64"/>
        </right>
      </border>
    </ndxf>
  </rcc>
  <rcc rId="2895" sId="2">
    <oc r="C146" t="inlineStr">
      <is>
        <t>000 1 16 23000 00 0000 140</t>
      </is>
    </oc>
    <nc r="C146" t="inlineStr">
      <is>
        <t>000 1 16 28000 01 0000 140</t>
      </is>
    </nc>
  </rcc>
  <rfmt sheetId="2" sqref="C147" start="0" length="0">
    <dxf>
      <font>
        <i/>
        <sz val="10"/>
        <color auto="1"/>
        <name val="Times New Roman"/>
        <scheme val="none"/>
      </font>
    </dxf>
  </rfmt>
  <rfmt sheetId="2" sqref="C147" start="0" length="0">
    <dxf>
      <font>
        <i val="0"/>
        <sz val="10"/>
        <color auto="1"/>
        <name val="Times New Roman"/>
        <scheme val="none"/>
      </font>
    </dxf>
  </rfmt>
  <rcc rId="2896" sId="2">
    <oc r="C147" t="inlineStr">
      <is>
        <t>000 1 16 23020 02 0000 140</t>
      </is>
    </oc>
    <nc r="C147" t="inlineStr">
      <is>
        <t>141 1 16 28000 01 0000 140</t>
      </is>
    </nc>
  </rcc>
  <rfmt sheetId="2" sqref="C148" start="0" length="0">
    <dxf>
      <font>
        <sz val="10"/>
        <color auto="1"/>
        <name val="Times New Roman"/>
        <scheme val="none"/>
      </font>
    </dxf>
  </rfmt>
  <rcc rId="2897" sId="2">
    <oc r="C148" t="inlineStr">
      <is>
        <t>000 1 16 23021 02 0000 140</t>
      </is>
    </oc>
    <nc r="C148" t="inlineStr">
      <is>
        <t>188 1 16 28000 01 0000 140</t>
      </is>
    </nc>
  </rcc>
  <rfmt sheetId="2" sqref="D147" start="0" length="0">
    <dxf>
      <font>
        <b/>
        <sz val="8"/>
        <color auto="1"/>
        <name val="Arial Narrow"/>
        <scheme val="none"/>
      </font>
      <alignment vertical="center" readingOrder="0"/>
      <border outline="0">
        <left style="hair">
          <color indexed="64"/>
        </left>
        <right style="hair">
          <color indexed="64"/>
        </right>
      </border>
    </dxf>
  </rfmt>
  <rfmt sheetId="2" sqref="D148" start="0" length="0">
    <dxf>
      <font>
        <b/>
        <sz val="8"/>
        <color auto="1"/>
        <name val="Arial Narrow"/>
        <scheme val="none"/>
      </font>
      <alignment vertical="center" readingOrder="0"/>
      <border outline="0">
        <left style="hair">
          <color indexed="64"/>
        </left>
        <right style="hair">
          <color indexed="64"/>
        </right>
      </border>
    </dxf>
  </rfmt>
  <rcc rId="2898" sId="2" odxf="1" dxf="1">
    <oc r="D147" t="inlineStr">
      <is>
        <t>Доходы от возмещения ущерба при возникновении страховых случаев, когда выгодоприобретателями выступают получатели средств бюджетов субъектов Российской Федерации</t>
      </is>
    </oc>
    <nc r="D147" t="inlineStr">
      <is>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is>
    </nc>
    <ndxf>
      <font>
        <b val="0"/>
        <sz val="10"/>
        <color auto="1"/>
        <name val="Times New Roman"/>
        <scheme val="none"/>
      </font>
      <alignment vertical="top" readingOrder="0"/>
      <border outline="0">
        <left style="thin">
          <color indexed="64"/>
        </left>
        <right style="thin">
          <color indexed="64"/>
        </right>
      </border>
    </ndxf>
  </rcc>
  <rcc rId="2899" sId="2" odxf="1" dxf="1">
    <oc r="D148" t="inlineStr">
      <is>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t>
      </is>
    </oc>
    <nc r="D148" t="inlineStr">
      <is>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is>
    </nc>
    <ndxf>
      <font>
        <b val="0"/>
        <sz val="10"/>
        <color auto="1"/>
        <name val="Times New Roman"/>
        <scheme val="none"/>
      </font>
      <alignment vertical="top" readingOrder="0"/>
      <border outline="0">
        <left style="thin">
          <color indexed="64"/>
        </left>
        <right style="thin">
          <color indexed="64"/>
        </right>
      </border>
    </ndxf>
  </rcc>
  <rcc rId="2900" sId="2" odxf="1" dxf="1">
    <nc r="E147" t="inlineStr">
      <is>
        <t>Управление Федеральная служба по надзору в сфере защиты прав потребителей и благополучия человека по Республике Коми</t>
      </is>
    </nc>
    <odxf>
      <fill>
        <patternFill patternType="none">
          <bgColor indexed="65"/>
        </patternFill>
      </fill>
      <alignment wrapText="0" readingOrder="0"/>
    </odxf>
    <ndxf>
      <fill>
        <patternFill patternType="solid">
          <bgColor theme="0"/>
        </patternFill>
      </fill>
      <alignment wrapText="1" readingOrder="0"/>
    </ndxf>
  </rcc>
  <rcc rId="2901" sId="2" odxf="1" dxf="1">
    <oc r="E148" t="inlineStr">
      <is>
        <t xml:space="preserve">Министерство инвестиций, промышленности и транспорта Республики Коми, Министерство природных ресурсов и охраны окружающей среды Республики Коми </t>
      </is>
    </oc>
    <nc r="E148" t="inlineStr">
      <is>
        <t>Министерство внутренних дел  по Республике Коми</t>
      </is>
    </nc>
    <odxf>
      <fill>
        <patternFill patternType="none">
          <bgColor indexed="65"/>
        </patternFill>
      </fill>
      <border outline="0">
        <left/>
        <right/>
        <top/>
        <bottom/>
      </border>
    </odxf>
    <ndxf>
      <fill>
        <patternFill patternType="solid">
          <bgColor theme="0"/>
        </patternFill>
      </fill>
      <border outline="0">
        <left style="thin">
          <color indexed="64"/>
        </left>
        <right style="thin">
          <color indexed="64"/>
        </right>
        <top style="thin">
          <color indexed="64"/>
        </top>
        <bottom style="thin">
          <color indexed="64"/>
        </bottom>
      </border>
    </ndxf>
  </rcc>
  <rcc rId="2902" sId="2">
    <oc r="G146">
      <f>G147</f>
    </oc>
    <nc r="G146">
      <f>G147+G148</f>
    </nc>
  </rcc>
  <rcc rId="2903" sId="2">
    <oc r="H146">
      <f>H147</f>
    </oc>
    <nc r="H146">
      <f>H147+H148</f>
    </nc>
  </rcc>
  <rcc rId="2904" sId="2">
    <oc r="I146">
      <f>I147</f>
    </oc>
    <nc r="I146">
      <f>I147+I148</f>
    </nc>
  </rcc>
  <rcc rId="2905" sId="2">
    <oc r="J146">
      <f>J147</f>
    </oc>
    <nc r="J146">
      <f>J147+J148</f>
    </nc>
  </rcc>
  <rcc rId="2906" sId="2">
    <oc r="K146">
      <f>K147</f>
    </oc>
    <nc r="K146">
      <f>K147+K148</f>
    </nc>
  </rcc>
  <rcc rId="2907" sId="2">
    <oc r="L146">
      <f>L147</f>
    </oc>
    <nc r="L146">
      <f>L147+L148</f>
    </nc>
  </rcc>
  <rcc rId="2908" sId="2" numFmtId="4">
    <oc r="H147">
      <v>0</v>
    </oc>
    <nc r="H147">
      <v>50.5</v>
    </nc>
  </rcc>
  <rcc rId="2909" sId="2" numFmtId="4">
    <oc r="G148">
      <v>80.5</v>
    </oc>
    <nc r="G148">
      <v>0</v>
    </nc>
  </rcc>
  <rcc rId="2910" sId="2" numFmtId="4">
    <oc r="H148">
      <v>13.27</v>
    </oc>
    <nc r="H148">
      <v>1.54</v>
    </nc>
  </rcc>
  <rcc rId="2911" sId="2" numFmtId="4">
    <oc r="I148">
      <v>24.6</v>
    </oc>
    <nc r="I148">
      <v>0</v>
    </nc>
  </rcc>
  <rcc rId="2912" sId="2" numFmtId="4">
    <oc r="J148">
      <v>25.8</v>
    </oc>
    <nc r="J148">
      <v>0</v>
    </nc>
  </rcc>
  <rcc rId="2913" sId="2" numFmtId="4">
    <oc r="K148">
      <v>26.9</v>
    </oc>
    <nc r="K148">
      <v>0</v>
    </nc>
  </rcc>
  <rcc rId="2914" sId="2" numFmtId="4">
    <oc r="L148">
      <v>28.1</v>
    </oc>
    <nc r="L148">
      <v>0</v>
    </nc>
  </rcc>
  <rfmt sheetId="2" sqref="C149" start="0" length="0">
    <dxf>
      <font>
        <i/>
        <sz val="10"/>
        <color auto="1"/>
        <name val="Times New Roman"/>
        <scheme val="none"/>
      </font>
      <fill>
        <patternFill patternType="none">
          <bgColor indexed="65"/>
        </patternFill>
      </fill>
    </dxf>
  </rfmt>
  <rcc rId="2915" sId="2">
    <oc r="C149" t="inlineStr">
      <is>
        <t>000 1 16 23022 02 0000 140</t>
      </is>
    </oc>
    <nc r="C149" t="inlineStr">
      <is>
        <t>000 1 16 30000 01 0000 140</t>
      </is>
    </nc>
  </rcc>
  <rfmt sheetId="2" sqref="C149:L150">
    <dxf>
      <fill>
        <patternFill patternType="none">
          <bgColor auto="1"/>
        </patternFill>
      </fill>
    </dxf>
  </rfmt>
  <rfmt sheetId="2" xfDxf="1" sqref="D149" start="0" length="0">
    <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dxf>
  </rfmt>
  <rcc rId="2916" sId="2" odxf="1" dxf="1">
    <oc r="D149" t="inlineStr">
      <is>
        <t>Доходы от возмещения ущерба при возникновении иных страховых случаев, когда выгодоприобретателями выступают получатели средств бюджетов субъектов Российской Федерации</t>
      </is>
    </oc>
    <nc r="D149" t="inlineStr">
      <is>
        <t>Денежные взыскания (штрафы) за правонарушения в области дорожного движения</t>
      </is>
    </nc>
    <ndxf>
      <font>
        <i/>
        <sz val="10"/>
        <color auto="1"/>
        <name val="Times New Roman"/>
        <scheme val="none"/>
      </font>
    </ndxf>
  </rcc>
  <rfmt sheetId="2" sqref="D150" start="0" length="0">
    <dxf>
      <font>
        <b/>
        <sz val="8"/>
        <color auto="1"/>
        <name val="Arial Narrow"/>
        <scheme val="none"/>
      </font>
      <alignment vertical="center" readingOrder="0"/>
      <border outline="0">
        <left style="hair">
          <color indexed="64"/>
        </left>
        <right style="hair">
          <color indexed="64"/>
        </right>
      </border>
    </dxf>
  </rfmt>
  <rcc rId="2917" sId="2" odxf="1" dxf="1">
    <oc r="D150" t="inlineStr">
      <is>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is>
    </oc>
    <nc r="D150" t="inlineStr">
      <is>
        <t>Прочие денежные взыскания (штрафы) за правонарушения в области дорожного движения</t>
      </is>
    </nc>
    <ndxf>
      <font>
        <b val="0"/>
        <sz val="10"/>
        <color auto="1"/>
        <name val="Times New Roman"/>
        <scheme val="none"/>
      </font>
      <alignment vertical="top" readingOrder="0"/>
      <border outline="0">
        <left style="thin">
          <color indexed="64"/>
        </left>
        <right style="thin">
          <color indexed="64"/>
        </right>
      </border>
    </ndxf>
  </rcc>
  <rcc rId="2918" sId="2" odxf="1" dxf="1">
    <nc r="E150" t="inlineStr">
      <is>
        <t>Министерство внутренних дел  по Республике Коми</t>
      </is>
    </nc>
    <odxf>
      <fill>
        <patternFill patternType="none">
          <bgColor indexed="65"/>
        </patternFill>
      </fill>
      <alignment wrapText="0" readingOrder="0"/>
    </odxf>
    <ndxf>
      <fill>
        <patternFill patternType="solid">
          <bgColor theme="0"/>
        </patternFill>
      </fill>
      <alignment wrapText="1" readingOrder="0"/>
    </ndxf>
  </rcc>
  <rcc rId="2919" sId="2" numFmtId="4">
    <oc r="G150">
      <f>G151+G152</f>
    </oc>
    <nc r="G150">
      <v>0</v>
    </nc>
  </rcc>
  <rcc rId="2920" sId="2" numFmtId="4">
    <oc r="H150">
      <f>H151+H152</f>
    </oc>
    <nc r="H150">
      <v>43.11</v>
    </nc>
  </rcc>
  <rcc rId="2921" sId="2" numFmtId="4">
    <oc r="I150">
      <f>I151+I152</f>
    </oc>
    <nc r="I150">
      <v>0</v>
    </nc>
  </rcc>
  <rcc rId="2922" sId="2" numFmtId="4">
    <oc r="J150">
      <f>J151+J152</f>
    </oc>
    <nc r="J150">
      <v>0</v>
    </nc>
  </rcc>
  <rcc rId="2923" sId="2" numFmtId="4">
    <oc r="K150">
      <f>K151+K152</f>
    </oc>
    <nc r="K150">
      <v>0</v>
    </nc>
  </rcc>
  <rcc rId="2924" sId="2" numFmtId="4">
    <oc r="L150">
      <f>L151+L152</f>
    </oc>
    <nc r="L150">
      <v>0</v>
    </nc>
  </rcc>
  <rfmt sheetId="2" sqref="G149" start="0" length="0">
    <dxf>
      <font>
        <i/>
        <sz val="10"/>
        <name val="Times New Roman"/>
        <scheme val="none"/>
      </font>
    </dxf>
  </rfmt>
  <rfmt sheetId="2" sqref="H149" start="0" length="0">
    <dxf>
      <font>
        <i/>
        <sz val="10"/>
        <name val="Times New Roman"/>
        <scheme val="none"/>
      </font>
    </dxf>
  </rfmt>
  <rfmt sheetId="2" sqref="I149" start="0" length="0">
    <dxf>
      <font>
        <i/>
        <sz val="10"/>
        <name val="Times New Roman"/>
        <scheme val="none"/>
      </font>
    </dxf>
  </rfmt>
  <rfmt sheetId="2" sqref="J149" start="0" length="0">
    <dxf>
      <font>
        <i/>
        <sz val="10"/>
        <name val="Times New Roman"/>
        <scheme val="none"/>
      </font>
    </dxf>
  </rfmt>
  <rfmt sheetId="2" sqref="K149" start="0" length="0">
    <dxf>
      <font>
        <i/>
        <sz val="10"/>
        <name val="Times New Roman"/>
        <scheme val="none"/>
      </font>
    </dxf>
  </rfmt>
  <rfmt sheetId="2" sqref="L149" start="0" length="0">
    <dxf>
      <font>
        <i/>
        <sz val="10"/>
        <name val="Times New Roman"/>
        <scheme val="none"/>
      </font>
    </dxf>
  </rfmt>
  <rcc rId="2925" sId="2" odxf="1" dxf="1">
    <oc r="G140">
      <f>G145+G144+G143+G142+G141</f>
    </oc>
    <nc r="G140">
      <f>G145+G144+G143+G142+G141</f>
    </nc>
    <odxf>
      <font>
        <i val="0"/>
        <sz val="10"/>
        <name val="Times New Roman"/>
        <scheme val="none"/>
      </font>
    </odxf>
    <ndxf>
      <font>
        <i/>
        <sz val="10"/>
        <name val="Times New Roman"/>
        <scheme val="none"/>
      </font>
    </ndxf>
  </rcc>
  <rcc rId="2926" sId="2" odxf="1" dxf="1">
    <oc r="H140">
      <f>H145+H144+H143+H142+H141</f>
    </oc>
    <nc r="H140">
      <f>H145+H144+H143+H142+H141</f>
    </nc>
    <odxf>
      <font>
        <i val="0"/>
        <sz val="10"/>
        <name val="Times New Roman"/>
        <scheme val="none"/>
      </font>
    </odxf>
    <ndxf>
      <font>
        <i/>
        <sz val="10"/>
        <name val="Times New Roman"/>
        <scheme val="none"/>
      </font>
    </ndxf>
  </rcc>
  <rcc rId="2927" sId="2" odxf="1" dxf="1">
    <oc r="I140">
      <f>I145+I144+I143+I142+I141</f>
    </oc>
    <nc r="I140">
      <f>I145+I144+I143+I142+I141</f>
    </nc>
    <odxf>
      <font>
        <i val="0"/>
        <sz val="10"/>
        <name val="Times New Roman"/>
        <scheme val="none"/>
      </font>
    </odxf>
    <ndxf>
      <font>
        <i/>
        <sz val="10"/>
        <name val="Times New Roman"/>
        <scheme val="none"/>
      </font>
    </ndxf>
  </rcc>
  <rcc rId="2928" sId="2" odxf="1" dxf="1">
    <oc r="J140">
      <f>J145+J144+J143+J142+J141</f>
    </oc>
    <nc r="J140">
      <f>J145+J144+J143+J142+J141</f>
    </nc>
    <odxf>
      <font>
        <i val="0"/>
        <sz val="10"/>
        <name val="Times New Roman"/>
        <scheme val="none"/>
      </font>
    </odxf>
    <ndxf>
      <font>
        <i/>
        <sz val="10"/>
        <name val="Times New Roman"/>
        <scheme val="none"/>
      </font>
    </ndxf>
  </rcc>
  <rcc rId="2929" sId="2" odxf="1" dxf="1">
    <oc r="K140">
      <f>K145+K144+K143+K142+K141</f>
    </oc>
    <nc r="K140">
      <f>K145+K144+K143+K142+K141</f>
    </nc>
    <odxf>
      <font>
        <i val="0"/>
        <sz val="10"/>
        <name val="Times New Roman"/>
        <scheme val="none"/>
      </font>
    </odxf>
    <ndxf>
      <font>
        <i/>
        <sz val="10"/>
        <name val="Times New Roman"/>
        <scheme val="none"/>
      </font>
    </ndxf>
  </rcc>
  <rcc rId="2930" sId="2" odxf="1" dxf="1">
    <oc r="L140">
      <f>L145+L144+L143+L142+L141</f>
    </oc>
    <nc r="L140">
      <f>L145+L144+L143+L142+L141</f>
    </nc>
    <odxf>
      <font>
        <i val="0"/>
        <sz val="10"/>
        <name val="Times New Roman"/>
        <scheme val="none"/>
      </font>
    </odxf>
    <ndxf>
      <font>
        <i/>
        <sz val="10"/>
        <name val="Times New Roman"/>
        <scheme val="none"/>
      </font>
    </ndxf>
  </rcc>
  <rcc rId="2931" sId="2" odxf="1" dxf="1">
    <oc r="G135">
      <f>G136+G138+G139</f>
    </oc>
    <nc r="G135">
      <f>G136+G138+G139</f>
    </nc>
    <odxf>
      <font>
        <i val="0"/>
        <sz val="10"/>
        <name val="Times New Roman"/>
        <scheme val="none"/>
      </font>
    </odxf>
    <ndxf>
      <font>
        <i/>
        <sz val="10"/>
        <name val="Times New Roman"/>
        <scheme val="none"/>
      </font>
    </ndxf>
  </rcc>
  <rcc rId="2932" sId="2" odxf="1" dxf="1">
    <oc r="H135">
      <f>H136+H137+H138+H139</f>
    </oc>
    <nc r="H135">
      <f>H136+H137+H138+H139</f>
    </nc>
    <odxf>
      <font>
        <i val="0"/>
        <sz val="10"/>
        <name val="Times New Roman"/>
        <scheme val="none"/>
      </font>
    </odxf>
    <ndxf>
      <font>
        <i/>
        <sz val="10"/>
        <name val="Times New Roman"/>
        <scheme val="none"/>
      </font>
    </ndxf>
  </rcc>
  <rcc rId="2933" sId="2" odxf="1" dxf="1">
    <oc r="I135">
      <f>I136+I137+I138+I139</f>
    </oc>
    <nc r="I135">
      <f>I136+I137+I138+I139</f>
    </nc>
    <odxf>
      <font>
        <i val="0"/>
        <sz val="10"/>
        <name val="Times New Roman"/>
        <scheme val="none"/>
      </font>
    </odxf>
    <ndxf>
      <font>
        <i/>
        <sz val="10"/>
        <name val="Times New Roman"/>
        <scheme val="none"/>
      </font>
    </ndxf>
  </rcc>
  <rcc rId="2934" sId="2" odxf="1" dxf="1">
    <oc r="J135">
      <f>J136+J137+J138+J139</f>
    </oc>
    <nc r="J135">
      <f>J136+J137+J138+J139</f>
    </nc>
    <odxf>
      <font>
        <i val="0"/>
        <sz val="10"/>
        <name val="Times New Roman"/>
        <scheme val="none"/>
      </font>
    </odxf>
    <ndxf>
      <font>
        <i/>
        <sz val="10"/>
        <name val="Times New Roman"/>
        <scheme val="none"/>
      </font>
    </ndxf>
  </rcc>
  <rcc rId="2935" sId="2" odxf="1" dxf="1">
    <oc r="K135">
      <f>K136+K137+K139</f>
    </oc>
    <nc r="K135">
      <f>K136+K137+K139</f>
    </nc>
    <odxf>
      <font>
        <i val="0"/>
        <sz val="10"/>
        <name val="Times New Roman"/>
        <scheme val="none"/>
      </font>
    </odxf>
    <ndxf>
      <font>
        <i/>
        <sz val="10"/>
        <name val="Times New Roman"/>
        <scheme val="none"/>
      </font>
    </ndxf>
  </rcc>
  <rcc rId="2936" sId="2" odxf="1" dxf="1">
    <oc r="L135">
      <f>L136+L137+L138+L139</f>
    </oc>
    <nc r="L135">
      <f>L136+L137+L138+L139</f>
    </nc>
    <odxf>
      <font>
        <i val="0"/>
        <sz val="10"/>
        <name val="Times New Roman"/>
        <scheme val="none"/>
      </font>
    </odxf>
    <ndxf>
      <font>
        <i/>
        <sz val="10"/>
        <name val="Times New Roman"/>
        <scheme val="none"/>
      </font>
    </ndxf>
  </rcc>
  <rcc rId="2937" sId="2" odxf="1" dxf="1">
    <oc r="G129">
      <f>G130+G131+G132</f>
    </oc>
    <nc r="G129">
      <f>G130+G131+G132</f>
    </nc>
    <odxf>
      <font>
        <i val="0"/>
        <sz val="10"/>
        <name val="Times New Roman"/>
        <scheme val="none"/>
      </font>
    </odxf>
    <ndxf>
      <font>
        <i/>
        <sz val="10"/>
        <name val="Times New Roman"/>
        <scheme val="none"/>
      </font>
    </ndxf>
  </rcc>
  <rcc rId="2938" sId="2" odxf="1" dxf="1">
    <oc r="H129">
      <f>H130+H131+H132</f>
    </oc>
    <nc r="H129">
      <f>H130+H131+H132</f>
    </nc>
    <odxf>
      <font>
        <i val="0"/>
        <sz val="10"/>
        <name val="Times New Roman"/>
        <scheme val="none"/>
      </font>
    </odxf>
    <ndxf>
      <font>
        <i/>
        <sz val="10"/>
        <name val="Times New Roman"/>
        <scheme val="none"/>
      </font>
    </ndxf>
  </rcc>
  <rcc rId="2939" sId="2" odxf="1" dxf="1">
    <oc r="I129">
      <f>I130+I131+I132</f>
    </oc>
    <nc r="I129">
      <f>I130+I131+I132</f>
    </nc>
    <odxf>
      <font>
        <i val="0"/>
        <sz val="10"/>
        <name val="Times New Roman"/>
        <scheme val="none"/>
      </font>
    </odxf>
    <ndxf>
      <font>
        <i/>
        <sz val="10"/>
        <name val="Times New Roman"/>
        <scheme val="none"/>
      </font>
    </ndxf>
  </rcc>
  <rcc rId="2940" sId="2" odxf="1" dxf="1">
    <oc r="J129">
      <f>J130+J131+J132</f>
    </oc>
    <nc r="J129">
      <f>J130+J131+J132</f>
    </nc>
    <odxf>
      <font>
        <i val="0"/>
        <sz val="10"/>
        <name val="Times New Roman"/>
        <scheme val="none"/>
      </font>
    </odxf>
    <ndxf>
      <font>
        <i/>
        <sz val="10"/>
        <name val="Times New Roman"/>
        <scheme val="none"/>
      </font>
    </ndxf>
  </rcc>
  <rcc rId="2941" sId="2" odxf="1" dxf="1">
    <oc r="K129">
      <f>K130+K131+K132</f>
    </oc>
    <nc r="K129">
      <f>K130+K131+K132</f>
    </nc>
    <odxf>
      <font>
        <i val="0"/>
        <sz val="10"/>
        <name val="Times New Roman"/>
        <scheme val="none"/>
      </font>
    </odxf>
    <ndxf>
      <font>
        <i/>
        <sz val="10"/>
        <name val="Times New Roman"/>
        <scheme val="none"/>
      </font>
    </ndxf>
  </rcc>
  <rcc rId="2942" sId="2" odxf="1" dxf="1">
    <oc r="L129">
      <f>L130+L131+L132</f>
    </oc>
    <nc r="L129">
      <f>L130+L131+L132</f>
    </nc>
    <odxf>
      <font>
        <i val="0"/>
        <sz val="10"/>
        <name val="Times New Roman"/>
        <scheme val="none"/>
      </font>
    </odxf>
    <ndxf>
      <font>
        <i/>
        <sz val="10"/>
        <name val="Times New Roman"/>
        <scheme val="none"/>
      </font>
    </ndxf>
  </rcc>
  <rcc rId="2943" sId="2" odxf="1" dxf="1">
    <oc r="G126">
      <f>G127</f>
    </oc>
    <nc r="G126">
      <f>G127</f>
    </nc>
    <odxf>
      <font>
        <i val="0"/>
        <sz val="10"/>
        <name val="Times New Roman"/>
        <scheme val="none"/>
      </font>
    </odxf>
    <ndxf>
      <font>
        <i/>
        <sz val="10"/>
        <name val="Times New Roman"/>
        <scheme val="none"/>
      </font>
    </ndxf>
  </rcc>
  <rcc rId="2944" sId="2" odxf="1" dxf="1">
    <oc r="H126">
      <f>H127</f>
    </oc>
    <nc r="H126">
      <f>H127</f>
    </nc>
    <odxf>
      <font>
        <i val="0"/>
        <sz val="10"/>
        <name val="Times New Roman"/>
        <scheme val="none"/>
      </font>
    </odxf>
    <ndxf>
      <font>
        <i/>
        <sz val="10"/>
        <name val="Times New Roman"/>
        <scheme val="none"/>
      </font>
    </ndxf>
  </rcc>
  <rcc rId="2945" sId="2" odxf="1" dxf="1">
    <oc r="I126">
      <f>I127</f>
    </oc>
    <nc r="I126">
      <f>I127</f>
    </nc>
    <odxf>
      <font>
        <i val="0"/>
        <sz val="10"/>
        <name val="Times New Roman"/>
        <scheme val="none"/>
      </font>
    </odxf>
    <ndxf>
      <font>
        <i/>
        <sz val="10"/>
        <name val="Times New Roman"/>
        <scheme val="none"/>
      </font>
    </ndxf>
  </rcc>
  <rcc rId="2946" sId="2" odxf="1" dxf="1">
    <oc r="J126">
      <f>J127</f>
    </oc>
    <nc r="J126">
      <f>J127</f>
    </nc>
    <odxf>
      <font>
        <i val="0"/>
        <sz val="10"/>
        <name val="Times New Roman"/>
        <scheme val="none"/>
      </font>
    </odxf>
    <ndxf>
      <font>
        <i/>
        <sz val="10"/>
        <name val="Times New Roman"/>
        <scheme val="none"/>
      </font>
    </ndxf>
  </rcc>
  <rcc rId="2947" sId="2" odxf="1" dxf="1">
    <oc r="K126">
      <f>K127</f>
    </oc>
    <nc r="K126">
      <f>K127</f>
    </nc>
    <odxf>
      <font>
        <i val="0"/>
        <sz val="10"/>
        <name val="Times New Roman"/>
        <scheme val="none"/>
      </font>
    </odxf>
    <ndxf>
      <font>
        <i/>
        <sz val="10"/>
        <name val="Times New Roman"/>
        <scheme val="none"/>
      </font>
    </ndxf>
  </rcc>
  <rcc rId="2948" sId="2" odxf="1" dxf="1">
    <oc r="L126">
      <f>L127</f>
    </oc>
    <nc r="L126">
      <f>L127</f>
    </nc>
    <odxf>
      <font>
        <i val="0"/>
        <sz val="10"/>
        <name val="Times New Roman"/>
        <scheme val="none"/>
      </font>
    </odxf>
    <ndxf>
      <font>
        <i/>
        <sz val="10"/>
        <name val="Times New Roman"/>
        <scheme val="none"/>
      </font>
    </ndxf>
  </rcc>
  <rcc rId="2949" sId="2" numFmtId="4">
    <oc r="G149">
      <v>0</v>
    </oc>
    <nc r="G149">
      <f>G150</f>
    </nc>
  </rcc>
  <rcc rId="2950" sId="2" numFmtId="4">
    <oc r="H149">
      <v>0</v>
    </oc>
    <nc r="H149">
      <f>H150</f>
    </nc>
  </rcc>
  <rcc rId="2951" sId="2" numFmtId="4">
    <oc r="I149">
      <v>0</v>
    </oc>
    <nc r="I149">
      <f>I150</f>
    </nc>
  </rcc>
  <rcc rId="2952" sId="2" numFmtId="4">
    <oc r="J149">
      <v>0</v>
    </oc>
    <nc r="J149">
      <f>J150</f>
    </nc>
  </rcc>
  <rcc rId="2953" sId="2" numFmtId="4">
    <oc r="K149">
      <v>0</v>
    </oc>
    <nc r="K149">
      <f>K150</f>
    </nc>
  </rcc>
  <rcc rId="2954" sId="2" numFmtId="4">
    <oc r="L149">
      <v>0</v>
    </oc>
    <nc r="L149">
      <f>L150</f>
    </nc>
  </rcc>
  <rcc rId="2955" sId="2" numFmtId="4">
    <oc r="G151">
      <v>39.4</v>
    </oc>
    <nc r="G151">
      <v>0</v>
    </nc>
  </rcc>
  <rrc rId="2956" sId="2" ref="A151:XFD151"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5:$XFD$235"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51:XFD151" start="0" length="0">
      <dxf>
        <font>
          <sz val="10"/>
          <name val="Times New Roman"/>
          <scheme val="none"/>
        </font>
      </dxf>
    </rfmt>
    <rcc rId="0" sId="2" dxf="1">
      <nc r="C151" t="inlineStr">
        <is>
          <t>852 1 16 25070 00 0000 140</t>
        </is>
      </nc>
      <ndxf>
        <font>
          <sz val="10"/>
          <color auto="1"/>
          <name val="Times New Roman"/>
          <scheme val="none"/>
        </font>
        <numFmt numFmtId="30" formatCode="@"/>
        <fill>
          <patternFill patternType="solid">
            <bgColor rgb="FFFFFF00"/>
          </patternFill>
        </fill>
        <alignment vertical="top" wrapText="1" readingOrder="0"/>
        <border outline="0">
          <left style="thin">
            <color indexed="64"/>
          </left>
          <right style="thin">
            <color indexed="64"/>
          </right>
          <top style="thin">
            <color indexed="64"/>
          </top>
          <bottom style="thin">
            <color indexed="64"/>
          </bottom>
        </border>
      </ndxf>
    </rcc>
    <rcc rId="0" sId="2" dxf="1">
      <nc r="D151" t="inlineStr">
        <is>
          <t>Денежные взыскания (штрафы) за нарушение лесного законодательства</t>
        </is>
      </nc>
      <ndxf>
        <font>
          <sz val="10"/>
          <color auto="1"/>
          <name val="Times New Roman"/>
          <scheme val="none"/>
        </font>
        <numFmt numFmtId="30" formatCode="@"/>
        <fill>
          <patternFill patternType="solid">
            <bgColor rgb="FFFFFF00"/>
          </patternFill>
        </fill>
        <alignment horizontal="left" vertical="top" wrapText="1" readingOrder="0"/>
        <border outline="0">
          <left style="thin">
            <color indexed="64"/>
          </left>
          <right style="thin">
            <color indexed="64"/>
          </right>
          <top style="thin">
            <color indexed="64"/>
          </top>
          <bottom style="thin">
            <color indexed="64"/>
          </bottom>
        </border>
      </ndxf>
    </rcc>
    <rcc rId="0" sId="2" dxf="1">
      <nc r="E151" t="inlineStr">
        <is>
          <t xml:space="preserve">Министерство природных ресурсов и охраны окружающей среды Республики Коми </t>
        </is>
      </nc>
      <ndxf>
        <fill>
          <patternFill patternType="solid">
            <bgColor rgb="FFFFFF0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151" start="0" length="0">
      <dxf>
        <fill>
          <patternFill patternType="solid">
            <bgColor rgb="FFFFFF00"/>
          </patternFill>
        </fill>
        <alignment vertical="top" readingOrder="0"/>
        <border outline="0">
          <left style="thin">
            <color indexed="64"/>
          </left>
          <right style="thin">
            <color indexed="64"/>
          </right>
          <top style="thin">
            <color indexed="64"/>
          </top>
          <bottom style="thin">
            <color indexed="64"/>
          </bottom>
        </border>
      </dxf>
    </rfmt>
    <rcc rId="0" sId="2" dxf="1" numFmtId="4">
      <nc r="G151">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H151">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I151">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J151">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K151">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L151">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fmt sheetId="2" sqref="M151" start="0" length="0">
      <dxf>
        <alignment vertical="top" readingOrder="0"/>
      </dxf>
    </rfmt>
    <rfmt sheetId="2" sqref="N151" start="0" length="0">
      <dxf>
        <alignment vertical="top" readingOrder="0"/>
      </dxf>
    </rfmt>
  </rrc>
  <rcc rId="2957" sId="2">
    <oc r="C151" t="inlineStr">
      <is>
        <t xml:space="preserve"> 000 1 16 25080 00 0000 140</t>
      </is>
    </oc>
    <nc r="C151" t="inlineStr">
      <is>
        <t xml:space="preserve"> 000 1 16 33000 00 0000 140</t>
      </is>
    </nc>
  </rcc>
  <rcc rId="2958" sId="2" xfDxf="1" dxf="1">
    <oc r="D151" t="inlineStr">
      <is>
        <t>Денежные взыскания (штрафы) за нарушение водного законодательства</t>
      </is>
    </oc>
    <nc r="D151" t="inlineStr">
      <is>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is>
    </nc>
    <ndxf>
      <font>
        <i/>
        <sz val="10"/>
        <color auto="1"/>
        <name val="Times New Roman"/>
        <scheme val="none"/>
      </font>
      <numFmt numFmtId="30" formatCode="@"/>
      <fill>
        <patternFill patternType="solid">
          <bgColor rgb="FFFFFF00"/>
        </patternFill>
      </fill>
      <alignment horizontal="left" vertical="top" wrapText="1" readingOrder="0"/>
      <border outline="0">
        <left style="thin">
          <color indexed="64"/>
        </left>
        <right style="thin">
          <color indexed="64"/>
        </right>
        <top style="thin">
          <color indexed="64"/>
        </top>
        <bottom style="thin">
          <color indexed="64"/>
        </bottom>
      </border>
    </ndxf>
  </rcc>
  <rfmt sheetId="2" sqref="C151:L152">
    <dxf>
      <fill>
        <patternFill patternType="none">
          <bgColor auto="1"/>
        </patternFill>
      </fill>
    </dxf>
  </rfmt>
  <rcc rId="2959" sId="2">
    <oc r="C150" t="inlineStr">
      <is>
        <t>000 1 16 2500000 0000 140</t>
      </is>
    </oc>
    <nc r="C150" t="inlineStr">
      <is>
        <t>188 1 16 30030 01 0000 140</t>
      </is>
    </nc>
  </rcc>
  <rcc rId="2960" sId="2">
    <oc r="C152" t="inlineStr">
      <is>
        <t>852 1 16 25082 02 0000 140</t>
      </is>
    </oc>
    <nc r="C152" t="inlineStr">
      <is>
        <t>161 1 16 33040 04 0000 140</t>
      </is>
    </nc>
  </rcc>
  <rfmt sheetId="2" sqref="D152" start="0" length="0">
    <dxf>
      <font>
        <b/>
        <sz val="8"/>
        <color auto="1"/>
        <name val="Arial Narrow"/>
        <scheme val="none"/>
      </font>
      <alignment vertical="center" readingOrder="0"/>
      <border outline="0">
        <left style="hair">
          <color indexed="64"/>
        </left>
        <right style="hair">
          <color indexed="64"/>
        </right>
      </border>
    </dxf>
  </rfmt>
  <rcc rId="2961" sId="2" odxf="1" dxf="1">
    <oc r="D152" t="inlineStr">
      <is>
        <t>Денежные взыскания (штрафы) за нарушение водного законодательства, установленное на водных объектах, находящихся в собственности субъектов Российской Федерации</t>
      </is>
    </oc>
    <nc r="D152" t="inlineStr">
      <is>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is>
    </nc>
    <ndxf>
      <font>
        <b val="0"/>
        <sz val="10"/>
        <color auto="1"/>
        <name val="Times New Roman"/>
        <scheme val="none"/>
      </font>
      <alignment vertical="top" readingOrder="0"/>
      <border outline="0">
        <left style="thin">
          <color indexed="64"/>
        </left>
        <right style="thin">
          <color indexed="64"/>
        </right>
      </border>
    </ndxf>
  </rcc>
  <rfmt sheetId="2" sqref="E152" start="0" length="0">
    <dxf>
      <font>
        <b/>
        <sz val="8"/>
        <color auto="1"/>
        <name val="Arial Narrow"/>
        <scheme val="none"/>
      </font>
      <numFmt numFmtId="30" formatCode="@"/>
      <alignment horizontal="left" vertical="center" readingOrder="0"/>
      <border outline="0">
        <left style="hair">
          <color indexed="64"/>
        </left>
        <right style="hair">
          <color indexed="64"/>
        </right>
      </border>
    </dxf>
  </rfmt>
  <rcc rId="2962" sId="2" odxf="1" dxf="1">
    <oc r="E152" t="inlineStr">
      <is>
        <t xml:space="preserve">Министерство природных ресурсов и охраны окружающей среды Республики Коми </t>
      </is>
    </oc>
    <nc r="E152" t="inlineStr">
      <is>
        <t>Федеральная антимонопольная служба</t>
      </is>
    </nc>
    <ndxf>
      <font>
        <b val="0"/>
        <sz val="10"/>
        <color auto="1"/>
        <name val="Times New Roman"/>
        <scheme val="none"/>
      </font>
      <numFmt numFmtId="0" formatCode="General"/>
      <fill>
        <patternFill patternType="solid">
          <bgColor theme="0"/>
        </patternFill>
      </fill>
      <alignment horizontal="center" vertical="top" readingOrder="0"/>
      <border outline="0">
        <left style="thin">
          <color indexed="64"/>
        </left>
        <right style="thin">
          <color indexed="64"/>
        </right>
      </border>
    </ndxf>
  </rcc>
  <rcc rId="2963" sId="2" numFmtId="4">
    <nc r="G152">
      <v>0</v>
    </nc>
  </rcc>
  <rcc rId="2964" sId="2" numFmtId="4">
    <oc r="H152">
      <v>345.5</v>
    </oc>
    <nc r="H152">
      <v>75</v>
    </nc>
  </rcc>
  <rcc rId="2965" sId="2" numFmtId="4">
    <oc r="I152">
      <v>628.934256231934</v>
    </oc>
    <nc r="I152">
      <v>0</v>
    </nc>
  </rcc>
  <rcc rId="2966" sId="2" numFmtId="4">
    <oc r="J152">
      <v>509.8</v>
    </oc>
    <nc r="J152">
      <v>0</v>
    </nc>
  </rcc>
  <rcc rId="2967" sId="2" numFmtId="4">
    <oc r="K152">
      <v>494.68977637248003</v>
    </oc>
    <nc r="K152">
      <v>0</v>
    </nc>
  </rcc>
  <rcc rId="2968" sId="2" numFmtId="4">
    <oc r="L152">
      <v>494.7</v>
    </oc>
    <nc r="L152">
      <v>0</v>
    </nc>
  </rcc>
  <rcc rId="2969" sId="2" numFmtId="4">
    <oc r="G151">
      <v>5586.9</v>
    </oc>
    <nc r="G151">
      <f>G152</f>
    </nc>
  </rcc>
  <rcc rId="2970" sId="2">
    <oc r="H151">
      <f>H152+H153</f>
    </oc>
    <nc r="H151">
      <f>H152</f>
    </nc>
  </rcc>
  <rcc rId="2971" sId="2">
    <oc r="I151">
      <f>I152+I153</f>
    </oc>
    <nc r="I151">
      <f>I152</f>
    </nc>
  </rcc>
  <rcc rId="2972" sId="2">
    <oc r="J151">
      <f>J152+J153</f>
    </oc>
    <nc r="J151">
      <f>J152</f>
    </nc>
  </rcc>
  <rcc rId="2973" sId="2">
    <oc r="K151">
      <f>K152+K153</f>
    </oc>
    <nc r="K151">
      <f>K152</f>
    </nc>
  </rcc>
  <rcc rId="2974" sId="2">
    <oc r="L151">
      <f>L152+L153</f>
    </oc>
    <nc r="L151">
      <f>L152</f>
    </nc>
  </rcc>
  <rfmt sheetId="2" sqref="C153:L154">
    <dxf>
      <fill>
        <patternFill patternType="none">
          <bgColor auto="1"/>
        </patternFill>
      </fill>
    </dxf>
  </rfmt>
  <rfmt sheetId="2" sqref="C153" start="0" length="0">
    <dxf>
      <font>
        <i/>
        <sz val="10"/>
        <color auto="1"/>
        <name val="Times New Roman"/>
        <scheme val="none"/>
      </font>
    </dxf>
  </rfmt>
  <rcc rId="2975" sId="2">
    <oc r="C153" t="inlineStr">
      <is>
        <t>852 1 16 25086 02 000 0140</t>
      </is>
    </oc>
    <nc r="C153" t="inlineStr">
      <is>
        <t xml:space="preserve"> 000 1 16 35000 00 0000 140</t>
      </is>
    </nc>
  </rcc>
  <rfmt sheetId="2" xfDxf="1" sqref="D153" start="0" length="0">
    <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dxf>
  </rfmt>
  <rcc rId="2976" sId="2" odxf="1" dxf="1">
    <oc r="D153" t="inlineStr">
      <is>
        <t>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is>
    </oc>
    <nc r="D153" t="inlineStr">
      <is>
        <t>Суммы по искам о возмещении вреда, причиненного окружающей среде</t>
      </is>
    </nc>
    <ndxf>
      <font>
        <i/>
        <sz val="10"/>
        <color auto="1"/>
        <name val="Times New Roman"/>
        <scheme val="none"/>
      </font>
    </ndxf>
  </rcc>
  <rfmt sheetId="2" sqref="E153" start="0" length="0">
    <dxf>
      <font>
        <b/>
        <sz val="8"/>
        <color auto="1"/>
        <name val="Arial Narrow"/>
        <scheme val="none"/>
      </font>
      <numFmt numFmtId="30" formatCode="@"/>
      <alignment horizontal="left" vertical="center" readingOrder="0"/>
      <border outline="0">
        <left style="hair">
          <color indexed="64"/>
        </left>
        <right style="hair">
          <color indexed="64"/>
        </right>
      </border>
    </dxf>
  </rfmt>
  <rcc rId="2977" sId="2">
    <oc r="E153" t="inlineStr">
      <is>
        <t xml:space="preserve">Министерство природных ресурсов и охраны окружающей среды Республики Коми </t>
      </is>
    </oc>
    <nc r="E153"/>
  </rcc>
  <rfmt sheetId="2" sqref="E154" start="0" length="0">
    <dxf>
      <font>
        <b/>
        <sz val="8"/>
        <color auto="1"/>
        <name val="Arial Narrow"/>
        <scheme val="none"/>
      </font>
      <numFmt numFmtId="30" formatCode="@"/>
      <alignment horizontal="left" vertical="center" readingOrder="0"/>
      <border outline="0">
        <left style="hair">
          <color indexed="64"/>
        </left>
        <right style="hair">
          <color indexed="64"/>
        </right>
      </border>
    </dxf>
  </rfmt>
  <rcc rId="2978" sId="2" odxf="1" dxf="1">
    <oc r="E154" t="inlineStr">
      <is>
        <t>Федеральная антимонопольная служба, Министерство внутренних дел Российской Федерации</t>
      </is>
    </oc>
    <nc r="E154" t="inlineStr">
      <is>
        <t>Двинско-Печорское территориальное управление Федерального агенства по рыболовству</t>
      </is>
    </nc>
    <ndxf>
      <font>
        <b val="0"/>
        <sz val="10"/>
        <color auto="1"/>
        <name val="Times New Roman"/>
        <scheme val="none"/>
      </font>
      <numFmt numFmtId="0" formatCode="General"/>
      <fill>
        <patternFill patternType="solid">
          <bgColor theme="0"/>
        </patternFill>
      </fill>
      <alignment horizontal="center" vertical="top" readingOrder="0"/>
      <border outline="0">
        <left style="thin">
          <color indexed="64"/>
        </left>
        <right style="thin">
          <color indexed="64"/>
        </right>
      </border>
    </ndxf>
  </rcc>
  <rcc rId="2979" sId="2">
    <oc r="C154" t="inlineStr">
      <is>
        <t>000 1 16 26000 01 0000 140</t>
      </is>
    </oc>
    <nc r="C154" t="inlineStr">
      <is>
        <t>076 1 16 35020 04 0000 140</t>
      </is>
    </nc>
  </rcc>
  <rfmt sheetId="2" sqref="D154" start="0" length="0">
    <dxf>
      <font>
        <b/>
        <sz val="8"/>
        <color auto="1"/>
        <name val="Arial Narrow"/>
        <scheme val="none"/>
      </font>
      <alignment vertical="center" readingOrder="0"/>
      <border outline="0">
        <left style="hair">
          <color indexed="64"/>
        </left>
        <right style="hair">
          <color indexed="64"/>
        </right>
      </border>
    </dxf>
  </rfmt>
  <rcc rId="2980" sId="2" odxf="1" dxf="1">
    <oc r="D154" t="inlineStr">
      <is>
        <t>Денежные взыскания (штрафы) за нарушение законодательства о рекламе</t>
      </is>
    </oc>
    <nc r="D154" t="inlineStr">
      <is>
        <t>Суммы по искам о возмещении вреда, причиненного окружающей среде, подлежащие зачислению в бюджеты городских округов</t>
      </is>
    </nc>
    <ndxf>
      <font>
        <b val="0"/>
        <sz val="10"/>
        <color auto="1"/>
        <name val="Times New Roman"/>
        <scheme val="none"/>
      </font>
      <alignment vertical="top" readingOrder="0"/>
      <border outline="0">
        <left style="thin">
          <color indexed="64"/>
        </left>
        <right style="thin">
          <color indexed="64"/>
        </right>
      </border>
    </ndxf>
  </rcc>
  <rcc rId="2981" sId="2" numFmtId="4">
    <oc r="G154">
      <v>671.9</v>
    </oc>
    <nc r="G154">
      <v>0</v>
    </nc>
  </rcc>
  <rcc rId="2982" sId="2" numFmtId="4">
    <oc r="H154">
      <v>288.24</v>
    </oc>
    <nc r="H154">
      <v>7.01</v>
    </nc>
  </rcc>
  <rcc rId="2983" sId="2" numFmtId="4">
    <oc r="I154">
      <v>756.10553573209449</v>
    </oc>
    <nc r="I154">
      <v>0</v>
    </nc>
  </rcc>
  <rcc rId="2984" sId="2" numFmtId="4">
    <oc r="J154">
      <v>792.4</v>
    </oc>
    <nc r="J154">
      <v>0</v>
    </nc>
  </rcc>
  <rcc rId="2985" sId="2" numFmtId="4">
    <oc r="K154">
      <v>828.05653851236059</v>
    </oc>
    <nc r="K154">
      <v>0</v>
    </nc>
  </rcc>
  <rcc rId="2986" sId="2" numFmtId="4">
    <oc r="L154">
      <v>863.7</v>
    </oc>
    <nc r="L154">
      <v>0</v>
    </nc>
  </rcc>
  <rfmt sheetId="2" sqref="C155" start="0" length="0">
    <dxf>
      <font>
        <i/>
        <sz val="10"/>
        <color auto="1"/>
        <name val="Times New Roman"/>
        <scheme val="none"/>
      </font>
      <fill>
        <patternFill patternType="none">
          <bgColor indexed="65"/>
        </patternFill>
      </fill>
    </dxf>
  </rfmt>
  <rfmt sheetId="2" sqref="C156" start="0" length="0">
    <dxf>
      <fill>
        <patternFill patternType="none">
          <bgColor indexed="65"/>
        </patternFill>
      </fill>
    </dxf>
  </rfmt>
  <rcc rId="2987" sId="2">
    <oc r="C155" t="inlineStr">
      <is>
        <t>000 1 16 27000 01 0000 140</t>
      </is>
    </oc>
    <nc r="C155" t="inlineStr">
      <is>
        <t xml:space="preserve"> 000 1 16 41000 00 0000 140</t>
      </is>
    </nc>
  </rcc>
  <rfmt sheetId="2" sqref="D155:L156">
    <dxf>
      <fill>
        <patternFill patternType="none">
          <bgColor auto="1"/>
        </patternFill>
      </fill>
    </dxf>
  </rfmt>
  <rcc rId="2988" sId="2">
    <oc r="E155" t="inlineStr">
      <is>
        <t>Министерство Российской Федерации по делам гражданской обороны, чрезвычайным ситуациям и ликвидации последствий стихийных бедствий, Министерство здравооохранения Республики Коми</t>
      </is>
    </oc>
    <nc r="E155"/>
  </rcc>
  <rcc rId="2989" sId="2">
    <oc r="C156" t="inlineStr">
      <is>
        <t>000 1 16 30000 01 0000 140</t>
      </is>
    </oc>
    <nc r="C156" t="inlineStr">
      <is>
        <t>498 1 16 41000 01 0000 140</t>
      </is>
    </nc>
  </rcc>
  <rfmt sheetId="2" xfDxf="1" sqref="D155" start="0" length="0">
    <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dxf>
  </rfmt>
  <rcc rId="2990" sId="2" odxf="1" dxf="1">
    <oc r="D155" t="inlineStr">
      <is>
        <t>Денежные взыскания (штрафы) за нарушение законодательства Российской Федерации о пожарной безопасности</t>
      </is>
    </oc>
    <nc r="D155" t="inlineStr">
      <is>
        <t>Денежные взыскания (штрафы) за нарушение законодательства Российской Федерации об электроэнергетике</t>
      </is>
    </nc>
    <ndxf>
      <font>
        <i/>
        <sz val="10"/>
        <color auto="1"/>
        <name val="Times New Roman"/>
        <scheme val="none"/>
      </font>
    </ndxf>
  </rcc>
  <rfmt sheetId="2" sqref="D156" start="0" length="0">
    <dxf>
      <font>
        <b/>
        <sz val="8"/>
        <color auto="1"/>
        <name val="Arial Narrow"/>
        <scheme val="none"/>
      </font>
      <alignment vertical="center" readingOrder="0"/>
      <border outline="0">
        <left style="hair">
          <color indexed="64"/>
        </left>
        <right style="hair">
          <color indexed="64"/>
        </right>
      </border>
    </dxf>
  </rfmt>
  <rcc rId="2991" sId="2" odxf="1" dxf="1">
    <oc r="D156" t="inlineStr">
      <is>
        <t>Денежные взыскания (штрафы) за правонарушения в области дорожного движения</t>
      </is>
    </oc>
    <nc r="D156" t="inlineStr">
      <is>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is>
    </nc>
    <ndxf>
      <font>
        <b val="0"/>
        <sz val="10"/>
        <color auto="1"/>
        <name val="Times New Roman"/>
        <scheme val="none"/>
      </font>
      <alignment vertical="top" readingOrder="0"/>
      <border outline="0">
        <left style="thin">
          <color indexed="64"/>
        </left>
        <right style="thin">
          <color indexed="64"/>
        </right>
      </border>
    </ndxf>
  </rcc>
  <rfmt sheetId="2" sqref="E156" start="0" length="0">
    <dxf>
      <font>
        <b/>
        <sz val="8"/>
        <color auto="1"/>
        <name val="Arial Narrow"/>
        <scheme val="none"/>
      </font>
      <numFmt numFmtId="30" formatCode="@"/>
      <alignment horizontal="left" vertical="center" wrapText="1" readingOrder="0"/>
      <border outline="0">
        <left style="hair">
          <color indexed="64"/>
        </left>
        <right style="hair">
          <color indexed="64"/>
        </right>
      </border>
    </dxf>
  </rfmt>
  <rcc rId="2992" sId="2" odxf="1" dxf="1">
    <nc r="E156" t="inlineStr">
      <is>
        <t>Печорское управление Федеральной службы по экологическому, технологическому и атомному надзору</t>
      </is>
    </nc>
    <ndxf>
      <font>
        <b val="0"/>
        <sz val="10"/>
        <color auto="1"/>
        <name val="Times New Roman"/>
        <scheme val="none"/>
      </font>
      <numFmt numFmtId="0" formatCode="General"/>
      <fill>
        <patternFill patternType="solid">
          <bgColor theme="0"/>
        </patternFill>
      </fill>
      <alignment horizontal="center" vertical="top" readingOrder="0"/>
      <border outline="0">
        <left style="thin">
          <color indexed="64"/>
        </left>
        <right style="thin">
          <color indexed="64"/>
        </right>
      </border>
    </ndxf>
  </rcc>
  <rcc rId="2993" sId="2" odxf="1" dxf="1">
    <nc r="G153">
      <f>G154</f>
    </nc>
    <ndxf>
      <font>
        <i/>
        <sz val="10"/>
        <name val="Times New Roman"/>
        <scheme val="none"/>
      </font>
    </ndxf>
  </rcc>
  <rcc rId="2994" sId="2" odxf="1" dxf="1">
    <oc r="H153">
      <v>1506.6</v>
    </oc>
    <nc r="H153">
      <f>H154</f>
    </nc>
    <ndxf>
      <font>
        <i/>
        <sz val="10"/>
        <name val="Times New Roman"/>
        <scheme val="none"/>
      </font>
    </ndxf>
  </rcc>
  <rcc rId="2995" sId="2" odxf="1" dxf="1">
    <oc r="I153">
      <v>2149.2657437680655</v>
    </oc>
    <nc r="I153">
      <f>I154</f>
    </nc>
    <ndxf>
      <font>
        <i/>
        <sz val="10"/>
        <name val="Times New Roman"/>
        <scheme val="none"/>
      </font>
    </ndxf>
  </rcc>
  <rcc rId="2996" sId="2" odxf="1" dxf="1">
    <oc r="J153">
      <v>1742</v>
    </oc>
    <nc r="J153">
      <f>J154</f>
    </nc>
    <ndxf>
      <font>
        <i/>
        <sz val="10"/>
        <name val="Times New Roman"/>
        <scheme val="none"/>
      </font>
    </ndxf>
  </rcc>
  <rcc rId="2997" sId="2" odxf="1" dxf="1">
    <oc r="K153">
      <v>1690.51022362752</v>
    </oc>
    <nc r="K153">
      <f>K154</f>
    </nc>
    <ndxf>
      <font>
        <i/>
        <sz val="10"/>
        <name val="Times New Roman"/>
        <scheme val="none"/>
      </font>
    </ndxf>
  </rcc>
  <rcc rId="2998" sId="2" odxf="1" dxf="1">
    <oc r="L153">
      <v>1690.5</v>
    </oc>
    <nc r="L153">
      <f>L154</f>
    </nc>
    <ndxf>
      <font>
        <i/>
        <sz val="10"/>
        <name val="Times New Roman"/>
        <scheme val="none"/>
      </font>
    </ndxf>
  </rcc>
  <rfmt sheetId="2" sqref="G155" start="0" length="0">
    <dxf>
      <font>
        <i/>
        <sz val="10"/>
        <name val="Times New Roman"/>
        <scheme val="none"/>
      </font>
    </dxf>
  </rfmt>
  <rfmt sheetId="2" sqref="H155" start="0" length="0">
    <dxf>
      <font>
        <i/>
        <sz val="10"/>
        <name val="Times New Roman"/>
        <scheme val="none"/>
      </font>
    </dxf>
  </rfmt>
  <rfmt sheetId="2" sqref="I155" start="0" length="0">
    <dxf>
      <font>
        <i/>
        <sz val="10"/>
        <name val="Times New Roman"/>
        <scheme val="none"/>
      </font>
    </dxf>
  </rfmt>
  <rfmt sheetId="2" sqref="J155" start="0" length="0">
    <dxf>
      <font>
        <i/>
        <sz val="10"/>
        <name val="Times New Roman"/>
        <scheme val="none"/>
      </font>
    </dxf>
  </rfmt>
  <rfmt sheetId="2" sqref="K155" start="0" length="0">
    <dxf>
      <font>
        <i/>
        <sz val="10"/>
        <name val="Times New Roman"/>
        <scheme val="none"/>
      </font>
    </dxf>
  </rfmt>
  <rfmt sheetId="2" sqref="L155" start="0" length="0">
    <dxf>
      <font>
        <i/>
        <sz val="10"/>
        <name val="Times New Roman"/>
        <scheme val="none"/>
      </font>
    </dxf>
  </rfmt>
  <rcc rId="2999" sId="2" numFmtId="4">
    <oc r="G156">
      <f>G157+G159</f>
    </oc>
    <nc r="G156">
      <v>0</v>
    </nc>
  </rcc>
  <rcc rId="3000" sId="2" numFmtId="4">
    <oc r="H156">
      <f>H157+H159</f>
    </oc>
    <nc r="H156">
      <v>58</v>
    </nc>
  </rcc>
  <rcc rId="3001" sId="2" numFmtId="4">
    <oc r="I156">
      <f>I157+I159</f>
    </oc>
    <nc r="I156">
      <v>0</v>
    </nc>
  </rcc>
  <rcc rId="3002" sId="2" numFmtId="4">
    <oc r="J156">
      <f>J157+J159</f>
    </oc>
    <nc r="J156">
      <v>0</v>
    </nc>
  </rcc>
  <rcc rId="3003" sId="2" numFmtId="4">
    <oc r="K156">
      <f>K157+K159</f>
    </oc>
    <nc r="K156">
      <v>0</v>
    </nc>
  </rcc>
  <rcc rId="3004" sId="2" numFmtId="4">
    <oc r="L156">
      <f>L157+L159</f>
    </oc>
    <nc r="L156">
      <v>0</v>
    </nc>
  </rcc>
  <rcc rId="3005" sId="2" numFmtId="4">
    <oc r="G155">
      <v>7844</v>
    </oc>
    <nc r="G155">
      <f>G156</f>
    </nc>
  </rcc>
  <rcc rId="3006" sId="2" numFmtId="4">
    <oc r="H155">
      <v>3059.72</v>
    </oc>
    <nc r="H155">
      <f>H156</f>
    </nc>
  </rcc>
  <rcc rId="3007" sId="2" numFmtId="4">
    <oc r="I155">
      <v>3141.8191208005346</v>
    </oc>
    <nc r="I155">
      <f>I156</f>
    </nc>
  </rcc>
  <rcc rId="3008" sId="2" numFmtId="4">
    <oc r="J155">
      <v>3292.6</v>
    </oc>
    <nc r="J155">
      <f>J156</f>
    </nc>
  </rcc>
  <rcc rId="3009" sId="2" numFmtId="4">
    <oc r="K155">
      <v>3440.7946283359129</v>
    </oc>
    <nc r="K155">
      <f>K156</f>
    </nc>
  </rcc>
  <rcc rId="3010" sId="2" numFmtId="4">
    <oc r="L155">
      <v>3588.7</v>
    </oc>
    <nc r="L155">
      <f>L156</f>
    </nc>
  </rcc>
  <rfmt sheetId="2" sqref="C157:L158">
    <dxf>
      <fill>
        <patternFill patternType="none">
          <bgColor auto="1"/>
        </patternFill>
      </fill>
    </dxf>
  </rfmt>
  <rcc rId="3011" sId="2">
    <oc r="C157" t="inlineStr">
      <is>
        <t>000 1 16 30010 01 0000 140</t>
      </is>
    </oc>
    <nc r="C157" t="inlineStr">
      <is>
        <t>000 1 16 43000 01 0000 140</t>
      </is>
    </nc>
  </rcc>
  <rcc rId="3012" sId="2">
    <oc r="D157" t="inlineStr">
      <is>
        <t>Денежные взыскания (штрафы) за нарушение правил перевозки крупногабаритных и тяжеловесных грузов по автомобильным дорогам общего пользования</t>
      </is>
    </oc>
    <nc r="D157" t="inlineStr">
      <is>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is>
    </nc>
  </rcc>
  <rfmt sheetId="2" sqref="E157" start="0" length="0">
    <dxf>
      <alignment wrapText="1" readingOrder="0"/>
    </dxf>
  </rfmt>
  <rcc rId="3013" sId="2">
    <oc r="C158" t="inlineStr">
      <is>
        <t>188 1 16 30012 01 0000 140</t>
      </is>
    </oc>
    <nc r="C158" t="inlineStr">
      <is>
        <t>182 1 16 43000 01 0000 140</t>
      </is>
    </nc>
  </rcc>
  <rcc rId="3014" sId="2" odxf="1" dxf="1">
    <oc r="D158" t="inlineStr">
      <is>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is>
    </oc>
    <nc r="D158" t="inlineStr">
      <is>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is>
    </nc>
    <odxf>
      <numFmt numFmtId="30" formatCode="@"/>
    </odxf>
    <ndxf>
      <numFmt numFmtId="164" formatCode="?"/>
    </ndxf>
  </rcc>
  <rcc rId="3015" sId="2" odxf="1" dxf="1">
    <oc r="E158" t="inlineStr">
      <is>
        <t>Министерство внутренних дел Российской Федерации</t>
      </is>
    </oc>
    <nc r="E158" t="inlineStr">
      <is>
        <t>Федеральная налоговая служба</t>
      </is>
    </nc>
    <odxf>
      <fill>
        <patternFill patternType="none">
          <bgColor indexed="65"/>
        </patternFill>
      </fill>
      <alignment wrapText="1" readingOrder="0"/>
    </odxf>
    <ndxf>
      <fill>
        <patternFill patternType="solid">
          <bgColor theme="0"/>
        </patternFill>
      </fill>
      <alignment wrapText="0" readingOrder="0"/>
    </ndxf>
  </rcc>
  <rcc rId="3016" sId="2" numFmtId="4">
    <oc r="G158">
      <v>3618.2</v>
    </oc>
    <nc r="G158">
      <v>0</v>
    </nc>
  </rcc>
  <rcc rId="3017" sId="2" numFmtId="4">
    <oc r="H158">
      <v>11100.08</v>
    </oc>
    <nc r="H158">
      <v>22</v>
    </nc>
  </rcc>
  <rcc rId="3018" sId="2" numFmtId="4">
    <oc r="I158">
      <v>15000</v>
    </oc>
    <nc r="I158">
      <v>0</v>
    </nc>
  </rcc>
  <rcc rId="3019" sId="2" numFmtId="4">
    <oc r="J158">
      <v>36178.400000000001</v>
    </oc>
    <nc r="J158">
      <v>0</v>
    </nc>
  </rcc>
  <rcc rId="3020" sId="2" numFmtId="4">
    <oc r="K158">
      <v>104701.8</v>
    </oc>
    <nc r="K158">
      <v>0</v>
    </nc>
  </rcc>
  <rcc rId="3021" sId="2" numFmtId="4">
    <oc r="L158">
      <v>99701.8</v>
    </oc>
    <nc r="L158">
      <v>0</v>
    </nc>
  </rcc>
  <rcc rId="3022" sId="2" odxf="1" dxf="1">
    <oc r="G157">
      <f>G158</f>
    </oc>
    <nc r="G157">
      <f>G158</f>
    </nc>
    <ndxf>
      <font>
        <i/>
        <sz val="10"/>
        <name val="Times New Roman"/>
        <scheme val="none"/>
      </font>
    </ndxf>
  </rcc>
  <rcc rId="3023" sId="2" odxf="1" dxf="1">
    <oc r="H157">
      <f>H158</f>
    </oc>
    <nc r="H157">
      <f>H158</f>
    </nc>
    <ndxf>
      <font>
        <i/>
        <sz val="10"/>
        <name val="Times New Roman"/>
        <scheme val="none"/>
      </font>
    </ndxf>
  </rcc>
  <rcc rId="3024" sId="2" odxf="1" dxf="1">
    <oc r="I157">
      <f>I158</f>
    </oc>
    <nc r="I157">
      <f>I158</f>
    </nc>
    <ndxf>
      <font>
        <i/>
        <sz val="10"/>
        <name val="Times New Roman"/>
        <scheme val="none"/>
      </font>
    </ndxf>
  </rcc>
  <rcc rId="3025" sId="2" odxf="1" dxf="1">
    <oc r="J157">
      <f>J158</f>
    </oc>
    <nc r="J157">
      <f>J158</f>
    </nc>
    <ndxf>
      <font>
        <i/>
        <sz val="10"/>
        <name val="Times New Roman"/>
        <scheme val="none"/>
      </font>
    </ndxf>
  </rcc>
  <rcc rId="3026" sId="2" odxf="1" dxf="1">
    <oc r="K157">
      <f>K158</f>
    </oc>
    <nc r="K157">
      <f>K158</f>
    </nc>
    <ndxf>
      <font>
        <i/>
        <sz val="10"/>
        <name val="Times New Roman"/>
        <scheme val="none"/>
      </font>
    </ndxf>
  </rcc>
  <rcc rId="3027" sId="2" odxf="1" dxf="1">
    <oc r="L157">
      <f>L158</f>
    </oc>
    <nc r="L157">
      <f>L158</f>
    </nc>
    <ndxf>
      <font>
        <i/>
        <sz val="10"/>
        <name val="Times New Roman"/>
        <scheme val="none"/>
      </font>
    </ndxf>
  </rcc>
  <rrc rId="3028" sId="2" ref="A166:XFD166"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4:$XFD$234"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66:XFD166" start="0" length="0">
      <dxf>
        <font>
          <sz val="10"/>
          <name val="Times New Roman"/>
          <scheme val="none"/>
        </font>
      </dxf>
    </rfmt>
    <rcc rId="0" sId="2" dxf="1">
      <nc r="C166" t="inlineStr">
        <is>
          <t>000 1 16 43000 01 0000 140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166" t="inlineStr">
        <is>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is>
      </nc>
      <n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fmt sheetId="2" sqref="E166" start="0" length="0">
      <dxf>
        <alignment horizontal="center" vertical="top" wrapText="1" readingOrder="0"/>
        <border outline="0">
          <left style="thin">
            <color indexed="64"/>
          </left>
          <right style="thin">
            <color indexed="64"/>
          </right>
          <top style="thin">
            <color indexed="64"/>
          </top>
          <bottom style="thin">
            <color indexed="64"/>
          </bottom>
        </border>
      </dxf>
    </rfmt>
    <rfmt sheetId="2" sqref="F166" start="0" length="0">
      <dxf>
        <alignment vertical="top" readingOrder="0"/>
        <border outline="0">
          <left style="thin">
            <color indexed="64"/>
          </left>
          <right style="thin">
            <color indexed="64"/>
          </right>
          <top style="thin">
            <color indexed="64"/>
          </top>
          <bottom style="thin">
            <color indexed="64"/>
          </bottom>
        </border>
      </dxf>
    </rfmt>
    <rcc rId="0" sId="2" dxf="1">
      <nc r="G166">
        <f>G167</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H166">
        <f>H167</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I166">
        <f>I167</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J166">
        <f>J167</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K166">
        <f>K167</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L166">
        <f>L167</f>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166" start="0" length="0">
      <dxf>
        <alignment vertical="top" readingOrder="0"/>
      </dxf>
    </rfmt>
    <rfmt sheetId="2" sqref="N166" start="0" length="0">
      <dxf>
        <alignment vertical="top" readingOrder="0"/>
      </dxf>
    </rfmt>
  </rrc>
  <rrc rId="3029" sId="2" ref="A166:XFD166"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3:$XFD$233"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66:XFD166" start="0" length="0">
      <dxf>
        <font>
          <sz val="10"/>
          <name val="Times New Roman"/>
          <scheme val="none"/>
        </font>
      </dxf>
    </rfmt>
    <rcc rId="0" sId="2" dxf="1">
      <nc r="C166" t="inlineStr">
        <is>
          <t>182 1 16 43000 01 0000 140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166" t="inlineStr">
        <is>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is>
      </nc>
      <ndxf>
        <font>
          <sz val="10"/>
          <color auto="1"/>
          <name val="Times New Roman"/>
          <scheme val="none"/>
        </font>
        <numFmt numFmtId="164" formatCode="?"/>
        <alignment horizontal="left" vertical="top" wrapText="1" readingOrder="0"/>
        <border outline="0">
          <left style="thin">
            <color indexed="64"/>
          </left>
          <right style="thin">
            <color indexed="64"/>
          </right>
          <top style="thin">
            <color indexed="64"/>
          </top>
          <bottom style="thin">
            <color indexed="64"/>
          </bottom>
        </border>
      </ndxf>
    </rcc>
    <rcc rId="0" sId="2" dxf="1">
      <nc r="E166" t="inlineStr">
        <is>
          <t>Федеральная налоговая служба</t>
        </is>
      </nc>
      <ndxf>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2" sqref="F166" start="0" length="0">
      <dxf>
        <alignment vertical="top" readingOrder="0"/>
        <border outline="0">
          <left style="thin">
            <color indexed="64"/>
          </left>
          <right style="thin">
            <color indexed="64"/>
          </right>
          <top style="thin">
            <color indexed="64"/>
          </top>
          <bottom style="thin">
            <color indexed="64"/>
          </bottom>
        </border>
      </dxf>
    </rfmt>
    <rcc rId="0" sId="2" dxf="1" numFmtId="4">
      <nc r="G16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166">
        <v>22</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16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16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16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16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166" start="0" length="0">
      <dxf>
        <alignment vertical="top" readingOrder="0"/>
      </dxf>
    </rfmt>
    <rfmt sheetId="2" sqref="N166" start="0" length="0">
      <dxf>
        <alignment vertical="top" readingOrder="0"/>
      </dxf>
    </rfmt>
  </rrc>
  <rcc rId="3030" sId="2" numFmtId="4">
    <oc r="G159">
      <v>391876.7</v>
    </oc>
    <nc r="G159">
      <v>0</v>
    </nc>
  </rcc>
  <rcc rId="3031" sId="2" numFmtId="4">
    <oc r="H159">
      <v>185595.42</v>
    </oc>
    <nc r="H159">
      <v>0</v>
    </nc>
  </rcc>
  <rcc rId="3032" sId="2" numFmtId="4">
    <oc r="I159">
      <v>276694.14063497534</v>
    </oc>
    <nc r="I159">
      <v>0</v>
    </nc>
  </rcc>
  <rcc rId="3033" sId="2" numFmtId="4">
    <oc r="K159">
      <v>287688.35391433001</v>
    </oc>
    <nc r="K159">
      <v>0</v>
    </nc>
  </rcc>
  <rcc rId="3034" sId="2" numFmtId="4">
    <oc r="L159">
      <v>310528.2</v>
    </oc>
    <nc r="L159">
      <v>0</v>
    </nc>
  </rcc>
  <rcc rId="3035" sId="2" numFmtId="4">
    <oc r="J159">
      <v>268012</v>
    </oc>
    <nc r="J159">
      <v>0</v>
    </nc>
  </rcc>
  <rrc rId="3036" sId="2" ref="A159:XFD159"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2:$XFD$232"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59:XFD159" start="0" length="0">
      <dxf>
        <font>
          <sz val="10"/>
          <name val="Times New Roman"/>
          <scheme val="none"/>
        </font>
      </dxf>
    </rfmt>
    <rcc rId="0" sId="2" dxf="1">
      <nc r="C159" t="inlineStr">
        <is>
          <t>000 1 16 30020 01 0000 140</t>
        </is>
      </nc>
      <ndxf>
        <font>
          <sz val="10"/>
          <color auto="1"/>
          <name val="Times New Roman"/>
          <scheme val="none"/>
        </font>
        <numFmt numFmtId="30" formatCode="@"/>
        <fill>
          <patternFill patternType="solid">
            <bgColor rgb="FFFFFF00"/>
          </patternFill>
        </fill>
        <alignment vertical="top" wrapText="1" readingOrder="0"/>
        <border outline="0">
          <left style="thin">
            <color indexed="64"/>
          </left>
          <right style="thin">
            <color indexed="64"/>
          </right>
          <top style="thin">
            <color indexed="64"/>
          </top>
          <bottom style="thin">
            <color indexed="64"/>
          </bottom>
        </border>
      </ndxf>
    </rcc>
    <rcc rId="0" sId="2" dxf="1">
      <nc r="D159" t="inlineStr">
        <is>
          <t>Денежные взыскания (штрафы) за нарушение законодательства Российской Федерации о безопасности дорожного движения</t>
        </is>
      </nc>
      <ndxf>
        <font>
          <sz val="10"/>
          <color auto="1"/>
          <name val="Times New Roman"/>
          <scheme val="none"/>
        </font>
        <numFmt numFmtId="30" formatCode="@"/>
        <fill>
          <patternFill patternType="solid">
            <bgColor rgb="FFFFFF00"/>
          </patternFill>
        </fill>
        <alignment horizontal="left" vertical="top" wrapText="1" readingOrder="0"/>
        <border outline="0">
          <left style="thin">
            <color indexed="64"/>
          </left>
          <right style="thin">
            <color indexed="64"/>
          </right>
          <top style="thin">
            <color indexed="64"/>
          </top>
          <bottom style="thin">
            <color indexed="64"/>
          </bottom>
        </border>
      </ndxf>
    </rcc>
    <rcc rId="0" sId="2" dxf="1">
      <nc r="E159" t="inlineStr">
        <is>
          <t>Федеральная служба по надзору в сфере транспорта, Министерство внутренних дел Российской Федерации</t>
        </is>
      </nc>
      <ndxf>
        <fill>
          <patternFill patternType="solid">
            <bgColor rgb="FFFFFF0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159" start="0" length="0">
      <dxf>
        <fill>
          <patternFill patternType="solid">
            <bgColor rgb="FFFFFF00"/>
          </patternFill>
        </fill>
        <alignment vertical="top" readingOrder="0"/>
        <border outline="0">
          <left style="thin">
            <color indexed="64"/>
          </left>
          <right style="thin">
            <color indexed="64"/>
          </right>
          <top style="thin">
            <color indexed="64"/>
          </top>
          <bottom style="thin">
            <color indexed="64"/>
          </bottom>
        </border>
      </dxf>
    </rfmt>
    <rcc rId="0" sId="2" dxf="1" numFmtId="4">
      <nc r="G159">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H159">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I159">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J159">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K159">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L159">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fmt sheetId="2" sqref="M159" start="0" length="0">
      <dxf>
        <alignment vertical="top" readingOrder="0"/>
      </dxf>
    </rfmt>
    <rfmt sheetId="2" sqref="N159" start="0" length="0">
      <dxf>
        <alignment vertical="top" readingOrder="0"/>
      </dxf>
    </rfmt>
  </rrc>
  <rfmt sheetId="2" sqref="C159:L160">
    <dxf>
      <fill>
        <patternFill patternType="none">
          <bgColor auto="1"/>
        </patternFill>
      </fill>
    </dxf>
  </rfmt>
  <rcc rId="3037" sId="2">
    <oc r="C159" t="inlineStr">
      <is>
        <t>000 1 16 32000 00 0000 140</t>
      </is>
    </oc>
    <nc r="C159" t="inlineStr">
      <is>
        <t>000 1 16 45000 01 0000 140</t>
      </is>
    </nc>
  </rcc>
  <rcc rId="3038" sId="2" odxf="1" dxf="1">
    <oc r="G159">
      <f>G160</f>
    </oc>
    <nc r="G159">
      <f>G160</f>
    </nc>
    <odxf>
      <font>
        <i val="0"/>
        <sz val="10"/>
        <name val="Times New Roman"/>
        <scheme val="none"/>
      </font>
    </odxf>
    <ndxf>
      <font>
        <i/>
        <sz val="10"/>
        <name val="Times New Roman"/>
        <scheme val="none"/>
      </font>
    </ndxf>
  </rcc>
  <rcc rId="3039" sId="2" odxf="1" dxf="1">
    <oc r="H159">
      <f>H160</f>
    </oc>
    <nc r="H159">
      <f>H160</f>
    </nc>
    <odxf>
      <font>
        <i val="0"/>
        <sz val="10"/>
        <name val="Times New Roman"/>
        <scheme val="none"/>
      </font>
    </odxf>
    <ndxf>
      <font>
        <i/>
        <sz val="10"/>
        <name val="Times New Roman"/>
        <scheme val="none"/>
      </font>
    </ndxf>
  </rcc>
  <rcc rId="3040" sId="2" odxf="1" dxf="1">
    <oc r="I159">
      <f>I160</f>
    </oc>
    <nc r="I159">
      <f>I160</f>
    </nc>
    <odxf>
      <font>
        <i val="0"/>
        <sz val="10"/>
        <name val="Times New Roman"/>
        <scheme val="none"/>
      </font>
    </odxf>
    <ndxf>
      <font>
        <i/>
        <sz val="10"/>
        <name val="Times New Roman"/>
        <scheme val="none"/>
      </font>
    </ndxf>
  </rcc>
  <rcc rId="3041" sId="2" odxf="1" dxf="1">
    <oc r="J159">
      <f>J160</f>
    </oc>
    <nc r="J159">
      <f>J160</f>
    </nc>
    <odxf>
      <font>
        <i val="0"/>
        <sz val="10"/>
        <name val="Times New Roman"/>
        <scheme val="none"/>
      </font>
    </odxf>
    <ndxf>
      <font>
        <i/>
        <sz val="10"/>
        <name val="Times New Roman"/>
        <scheme val="none"/>
      </font>
    </ndxf>
  </rcc>
  <rcc rId="3042" sId="2" odxf="1" dxf="1">
    <oc r="K159">
      <f>K160</f>
    </oc>
    <nc r="K159">
      <f>K160</f>
    </nc>
    <odxf>
      <font>
        <i val="0"/>
        <sz val="10"/>
        <name val="Times New Roman"/>
        <scheme val="none"/>
      </font>
    </odxf>
    <ndxf>
      <font>
        <i/>
        <sz val="10"/>
        <name val="Times New Roman"/>
        <scheme val="none"/>
      </font>
    </ndxf>
  </rcc>
  <rcc rId="3043" sId="2" odxf="1" dxf="1">
    <oc r="L159">
      <f>L160</f>
    </oc>
    <nc r="L159">
      <f>L160</f>
    </nc>
    <odxf>
      <font>
        <i val="0"/>
        <sz val="10"/>
        <name val="Times New Roman"/>
        <scheme val="none"/>
      </font>
    </odxf>
    <ndxf>
      <font>
        <i/>
        <sz val="10"/>
        <name val="Times New Roman"/>
        <scheme val="none"/>
      </font>
    </ndxf>
  </rcc>
  <rfmt sheetId="2" xfDxf="1" sqref="D159" start="0" length="0">
    <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dxf>
  </rfmt>
  <rcc rId="3044" sId="2">
    <oc r="D159" t="inlineStr">
      <is>
        <t>Денежные взыскания, налагаемые в возмещение ущерба, причиненного в результате незаконного или нецелевого использования бюджетных средств</t>
      </is>
    </oc>
    <nc r="D159" t="inlineStr">
      <is>
        <t>Денежные взыскания (штрафы) за нарушения законодательства Российской Федерации о промышленной безопасности</t>
      </is>
    </nc>
  </rcc>
  <rfmt sheetId="2" sqref="D160" start="0" length="0">
    <dxf>
      <font>
        <b/>
        <sz val="8"/>
        <color auto="1"/>
        <name val="Arial Narrow"/>
        <scheme val="none"/>
      </font>
      <alignment vertical="center" readingOrder="0"/>
      <border outline="0">
        <left style="hair">
          <color indexed="64"/>
        </left>
        <right style="hair">
          <color indexed="64"/>
        </right>
      </border>
    </dxf>
  </rfmt>
  <rcc rId="3045" sId="2" odxf="1" dxf="1">
    <oc r="D160" t="inlineStr">
      <is>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is>
    </oc>
    <nc r="D160" t="inlineStr">
      <is>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is>
    </nc>
    <ndxf>
      <font>
        <b val="0"/>
        <sz val="10"/>
        <color auto="1"/>
        <name val="Times New Roman"/>
        <scheme val="none"/>
      </font>
      <numFmt numFmtId="164" formatCode="?"/>
      <alignment vertical="top" readingOrder="0"/>
      <border outline="0">
        <left style="thin">
          <color indexed="64"/>
        </left>
        <right style="thin">
          <color indexed="64"/>
        </right>
      </border>
    </ndxf>
  </rcc>
  <rfmt sheetId="2" sqref="E160" start="0" length="0">
    <dxf>
      <font>
        <b/>
        <sz val="8"/>
        <color auto="1"/>
        <name val="Arial Narrow"/>
        <scheme val="none"/>
      </font>
      <numFmt numFmtId="30" formatCode="@"/>
      <alignment horizontal="left" vertical="center" readingOrder="0"/>
      <border outline="0">
        <left style="hair">
          <color indexed="64"/>
        </left>
        <right style="hair">
          <color indexed="64"/>
        </right>
      </border>
    </dxf>
  </rfmt>
  <rfmt sheetId="2" sqref="E160" start="0" length="0">
    <dxf>
      <font>
        <b val="0"/>
        <sz val="10"/>
        <color auto="1"/>
        <name val="Times New Roman"/>
        <scheme val="none"/>
      </font>
      <numFmt numFmtId="0" formatCode="General"/>
      <fill>
        <patternFill patternType="solid">
          <bgColor theme="0"/>
        </patternFill>
      </fill>
      <alignment horizontal="center" vertical="top" wrapText="0" readingOrder="0"/>
      <border outline="0">
        <left style="thin">
          <color indexed="64"/>
        </left>
        <right style="thin">
          <color indexed="64"/>
        </right>
      </border>
    </dxf>
  </rfmt>
  <rcc rId="3046" sId="2" odxf="1" dxf="1">
    <oc r="E160" t="inlineStr">
      <is>
        <t>Министерство экономики Республики Коми, Министерство образования, науки и молодежной политики Республики Коми, Министерство финансов Республики Коми</t>
      </is>
    </oc>
    <nc r="E160" t="inlineStr">
      <is>
        <t>Печорское управление Федеральной службы по экологическому, технологическому и атомному надзору</t>
      </is>
    </nc>
    <ndxf>
      <alignment wrapText="1" readingOrder="0"/>
    </ndxf>
  </rcc>
  <rcc rId="3047" sId="2">
    <oc r="C160" t="inlineStr">
      <is>
        <t>000 1 16 32000 02 0000 140</t>
      </is>
    </oc>
    <nc r="C160" t="inlineStr">
      <is>
        <t>498 1 16 45000 01 0000 140</t>
      </is>
    </nc>
  </rcc>
  <rcc rId="3048" sId="2" numFmtId="4">
    <oc r="G160">
      <v>799.2</v>
    </oc>
    <nc r="G160">
      <v>0</v>
    </nc>
  </rcc>
  <rcc rId="3049" sId="2" numFmtId="4">
    <oc r="H160">
      <v>146.57</v>
    </oc>
    <nc r="H160">
      <v>147.5</v>
    </nc>
  </rcc>
  <rcc rId="3050" sId="2" numFmtId="4">
    <oc r="I160">
      <v>133.80000000000001</v>
    </oc>
    <nc r="I160">
      <v>0</v>
    </nc>
  </rcc>
  <rcc rId="3051" sId="2" numFmtId="4">
    <oc r="J160">
      <v>223.4</v>
    </oc>
    <nc r="J160">
      <v>0</v>
    </nc>
  </rcc>
  <rcc rId="3052" sId="2" numFmtId="4">
    <oc r="K160">
      <v>223.4</v>
    </oc>
    <nc r="K160">
      <v>0</v>
    </nc>
  </rcc>
  <rcc rId="3053" sId="2" numFmtId="4">
    <oc r="L160">
      <v>223.4</v>
    </oc>
    <nc r="L160">
      <v>0</v>
    </nc>
  </rcc>
  <rcc rId="3054" sId="2" numFmtId="4">
    <oc r="G161">
      <f>G162</f>
    </oc>
    <nc r="G161">
      <v>0</v>
    </nc>
  </rcc>
  <rcc rId="3055" sId="2" numFmtId="4">
    <oc r="H161">
      <f>H162</f>
    </oc>
    <nc r="H161">
      <v>0</v>
    </nc>
  </rcc>
  <rcc rId="3056" sId="2" numFmtId="4">
    <oc r="I161">
      <f>I162</f>
    </oc>
    <nc r="I161">
      <v>0</v>
    </nc>
  </rcc>
  <rcc rId="3057" sId="2" numFmtId="4">
    <oc r="J161">
      <f>J162</f>
    </oc>
    <nc r="J161">
      <v>0</v>
    </nc>
  </rcc>
  <rcc rId="3058" sId="2" numFmtId="4">
    <oc r="K161">
      <f>K162</f>
    </oc>
    <nc r="K161">
      <v>0</v>
    </nc>
  </rcc>
  <rcc rId="3059" sId="2" numFmtId="4">
    <oc r="G162">
      <v>2248.4</v>
    </oc>
    <nc r="G162">
      <v>0</v>
    </nc>
  </rcc>
  <rcc rId="3060" sId="2" numFmtId="4">
    <oc r="J162">
      <v>2288.4</v>
    </oc>
    <nc r="J162">
      <v>0</v>
    </nc>
  </rcc>
  <rcc rId="3061" sId="2" numFmtId="4">
    <oc r="L162">
      <v>2494.1999999999998</v>
    </oc>
    <nc r="L162">
      <v>0</v>
    </nc>
  </rcc>
  <rcc rId="3062" sId="2" numFmtId="4">
    <oc r="K162">
      <v>2391.3967097928808</v>
    </oc>
    <nc r="K162">
      <v>0</v>
    </nc>
  </rcc>
  <rcc rId="3063" sId="2" numFmtId="4">
    <oc r="H162">
      <v>1316.17</v>
    </oc>
    <nc r="H162">
      <v>0</v>
    </nc>
  </rcc>
  <rcc rId="3064" sId="2" numFmtId="4">
    <oc r="I162">
      <v>2183.6048703320798</v>
    </oc>
    <nc r="I162">
      <v>0</v>
    </nc>
  </rcc>
  <rcc rId="3065" sId="2" numFmtId="4">
    <oc r="G163">
      <f>G164</f>
    </oc>
    <nc r="G163">
      <v>0</v>
    </nc>
  </rcc>
  <rcc rId="3066" sId="2" numFmtId="4">
    <oc r="H163">
      <f>H164</f>
    </oc>
    <nc r="H163">
      <v>0</v>
    </nc>
  </rcc>
  <rcc rId="3067" sId="2" numFmtId="4">
    <oc r="J163">
      <f>J164</f>
    </oc>
    <nc r="J163">
      <v>0</v>
    </nc>
  </rcc>
  <rcc rId="3068" sId="2" numFmtId="4">
    <oc r="L163">
      <f>L164</f>
    </oc>
    <nc r="L163">
      <v>0</v>
    </nc>
  </rcc>
  <rcc rId="3069" sId="2" numFmtId="4">
    <oc r="I163">
      <f>I164</f>
    </oc>
    <nc r="I163">
      <v>0</v>
    </nc>
  </rcc>
  <rcc rId="3070" sId="2" numFmtId="4">
    <oc r="K163">
      <f>K164</f>
    </oc>
    <nc r="K163">
      <v>0</v>
    </nc>
  </rcc>
  <rcc rId="3071" sId="2" numFmtId="4">
    <oc r="G164">
      <v>34930</v>
    </oc>
    <nc r="G164">
      <v>0</v>
    </nc>
  </rcc>
  <rcc rId="3072" sId="2" numFmtId="4">
    <oc r="H164">
      <v>73816.44</v>
    </oc>
    <nc r="H164">
      <v>0</v>
    </nc>
  </rcc>
  <rcc rId="3073" sId="2" numFmtId="4">
    <oc r="I164">
      <v>74200</v>
    </oc>
    <nc r="I164">
      <v>0</v>
    </nc>
  </rcc>
  <rcc rId="3074" sId="2" numFmtId="4">
    <oc r="J164">
      <v>86500</v>
    </oc>
    <nc r="J164">
      <v>0</v>
    </nc>
  </rcc>
  <rcc rId="3075" sId="2" numFmtId="4">
    <oc r="K164">
      <v>109200</v>
    </oc>
    <nc r="K164">
      <v>0</v>
    </nc>
  </rcc>
  <rcc rId="3076" sId="2" numFmtId="4">
    <oc r="L164">
      <v>116300</v>
    </oc>
    <nc r="L164">
      <v>0</v>
    </nc>
  </rcc>
  <rrc rId="3077" sId="2" ref="A161:XFD161" action="deleteRow">
    <undo index="17" exp="ref" v="1" dr="L161" r="L128" sId="2"/>
    <undo index="17" exp="ref" v="1" dr="K161" r="K128" sId="2"/>
    <undo index="17" exp="ref" v="1" dr="J161" r="J128" sId="2"/>
    <undo index="17" exp="ref" v="1" dr="I161" r="I128" sId="2"/>
    <undo index="17" exp="ref" v="1" dr="H161" r="H128" sId="2"/>
    <undo index="17" exp="ref" v="1" dr="G161" r="G128"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1:$XFD$231"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61:XFD161" start="0" length="0">
      <dxf>
        <font>
          <sz val="10"/>
          <name val="Times New Roman"/>
          <scheme val="none"/>
        </font>
      </dxf>
    </rfmt>
    <rcc rId="0" sId="2" dxf="1">
      <nc r="C161" t="inlineStr">
        <is>
          <t>000 1 16 33000 00 0000 140</t>
        </is>
      </nc>
      <ndxf>
        <font>
          <i/>
          <sz val="10"/>
          <color auto="1"/>
          <name val="Times New Roman"/>
          <scheme val="none"/>
        </font>
        <numFmt numFmtId="30" formatCode="@"/>
        <fill>
          <patternFill patternType="solid">
            <bgColor rgb="FFFFFF00"/>
          </patternFill>
        </fill>
        <alignment vertical="top" wrapText="1" readingOrder="0"/>
        <border outline="0">
          <left style="thin">
            <color indexed="64"/>
          </left>
          <right style="thin">
            <color indexed="64"/>
          </right>
          <top style="thin">
            <color indexed="64"/>
          </top>
          <bottom style="thin">
            <color indexed="64"/>
          </bottom>
        </border>
      </ndxf>
    </rcc>
    <rcc rId="0" sId="2" dxf="1">
      <nc r="D161" t="inlineStr">
        <is>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is>
      </nc>
      <ndxf>
        <font>
          <i/>
          <sz val="10"/>
          <color auto="1"/>
          <name val="Times New Roman"/>
          <scheme val="none"/>
        </font>
        <numFmt numFmtId="30" formatCode="@"/>
        <fill>
          <patternFill patternType="solid">
            <bgColor rgb="FFFFFF00"/>
          </patternFill>
        </fill>
        <alignment horizontal="left" vertical="top" wrapText="1" readingOrder="0"/>
        <border outline="0">
          <left style="thin">
            <color indexed="64"/>
          </left>
          <right style="thin">
            <color indexed="64"/>
          </right>
          <top style="thin">
            <color indexed="64"/>
          </top>
          <bottom style="thin">
            <color indexed="64"/>
          </bottom>
        </border>
      </ndxf>
    </rcc>
    <rfmt sheetId="2" sqref="E161" start="0" length="0">
      <dxf>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dxf>
    </rfmt>
    <rfmt sheetId="2" sqref="F161" start="0" length="0">
      <dxf>
        <fill>
          <patternFill patternType="solid">
            <bgColor rgb="FFFFFF00"/>
          </patternFill>
        </fill>
        <alignment vertical="top" readingOrder="0"/>
        <border outline="0">
          <left style="thin">
            <color indexed="64"/>
          </left>
          <right style="thin">
            <color indexed="64"/>
          </right>
          <top style="thin">
            <color indexed="64"/>
          </top>
          <bottom style="thin">
            <color indexed="64"/>
          </bottom>
        </border>
      </dxf>
    </rfmt>
    <rcc rId="0" sId="2" dxf="1" numFmtId="4">
      <nc r="G161">
        <v>0</v>
      </nc>
      <ndxf>
        <font>
          <i/>
          <sz val="10"/>
          <name val="Times New Roman"/>
          <scheme val="none"/>
        </font>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H161">
        <v>0</v>
      </nc>
      <ndxf>
        <font>
          <i/>
          <sz val="10"/>
          <name val="Times New Roman"/>
          <scheme val="none"/>
        </font>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I161">
        <v>0</v>
      </nc>
      <ndxf>
        <font>
          <i/>
          <sz val="10"/>
          <name val="Times New Roman"/>
          <scheme val="none"/>
        </font>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J161">
        <v>0</v>
      </nc>
      <ndxf>
        <font>
          <i/>
          <sz val="10"/>
          <name val="Times New Roman"/>
          <scheme val="none"/>
        </font>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K161">
        <v>0</v>
      </nc>
      <ndxf>
        <font>
          <i/>
          <sz val="10"/>
          <name val="Times New Roman"/>
          <scheme val="none"/>
        </font>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c r="L161">
        <f>L162</f>
      </nc>
      <ndxf>
        <font>
          <i/>
          <sz val="10"/>
          <name val="Times New Roman"/>
          <scheme val="none"/>
        </font>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fmt sheetId="2" sqref="M161" start="0" length="0">
      <dxf>
        <alignment vertical="top" readingOrder="0"/>
      </dxf>
    </rfmt>
    <rfmt sheetId="2" sqref="N161" start="0" length="0">
      <dxf>
        <alignment vertical="top" readingOrder="0"/>
      </dxf>
    </rfmt>
  </rrc>
  <rrc rId="3078" sId="2" ref="A161:XFD161"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30:$XFD$230"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61:XFD161" start="0" length="0">
      <dxf>
        <font>
          <sz val="10"/>
          <name val="Times New Roman"/>
          <scheme val="none"/>
        </font>
      </dxf>
    </rfmt>
    <rcc rId="0" sId="2" dxf="1">
      <nc r="C161" t="inlineStr">
        <is>
          <t>000 1 16 33020 02 0000 140</t>
        </is>
      </nc>
      <ndxf>
        <font>
          <sz val="10"/>
          <color auto="1"/>
          <name val="Times New Roman"/>
          <scheme val="none"/>
        </font>
        <numFmt numFmtId="30" formatCode="@"/>
        <fill>
          <patternFill patternType="solid">
            <bgColor rgb="FFFFFF00"/>
          </patternFill>
        </fill>
        <alignment vertical="top" wrapText="1" readingOrder="0"/>
        <border outline="0">
          <left style="thin">
            <color indexed="64"/>
          </left>
          <right style="thin">
            <color indexed="64"/>
          </right>
          <top style="thin">
            <color indexed="64"/>
          </top>
          <bottom style="thin">
            <color indexed="64"/>
          </bottom>
        </border>
      </ndxf>
    </rcc>
    <rcc rId="0" sId="2" dxf="1">
      <nc r="D161" t="inlineStr">
        <is>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is>
      </nc>
      <ndxf>
        <font>
          <sz val="10"/>
          <color auto="1"/>
          <name val="Times New Roman"/>
          <scheme val="none"/>
        </font>
        <numFmt numFmtId="30" formatCode="@"/>
        <fill>
          <patternFill patternType="solid">
            <bgColor rgb="FFFFFF00"/>
          </patternFill>
        </fill>
        <alignment horizontal="left" vertical="top" wrapText="1" readingOrder="0"/>
        <border outline="0">
          <left style="thin">
            <color indexed="64"/>
          </left>
          <right style="thin">
            <color indexed="64"/>
          </right>
          <top style="thin">
            <color indexed="64"/>
          </top>
          <bottom style="thin">
            <color indexed="64"/>
          </bottom>
        </border>
      </ndxf>
    </rcc>
    <rcc rId="0" sId="2" dxf="1">
      <nc r="E161" t="inlineStr">
        <is>
          <t>Федеральная антимонопольная служба, Избирательная комиссия Республики Коми, Аппарат Государственного Совета Республики Коми, Администрация Главы республики Коми, Министерство экономики Републики Коми,Министерство строительства и дорожного хозяйства Республики Коми, Министерство инвестиций, Министерство здравоохранения Республики Коми, Министерство образования Республики Коми, Комитет Республики Коми гражданской обороны и чрезвычайной ситуаций</t>
        </is>
      </nc>
      <ndxf>
        <fill>
          <patternFill patternType="solid">
            <bgColor rgb="FFFFFF0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161" start="0" length="0">
      <dxf>
        <fill>
          <patternFill patternType="solid">
            <bgColor rgb="FFFFFF00"/>
          </patternFill>
        </fill>
        <alignment vertical="top" readingOrder="0"/>
        <border outline="0">
          <left style="thin">
            <color indexed="64"/>
          </left>
          <right style="thin">
            <color indexed="64"/>
          </right>
          <top style="thin">
            <color indexed="64"/>
          </top>
          <bottom style="thin">
            <color indexed="64"/>
          </bottom>
        </border>
      </dxf>
    </rfmt>
    <rcc rId="0" sId="2" dxf="1" numFmtId="4">
      <nc r="G161">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H161">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I161">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J161">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K161">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L161">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fmt sheetId="2" sqref="M161" start="0" length="0">
      <dxf>
        <alignment vertical="top" readingOrder="0"/>
      </dxf>
    </rfmt>
    <rfmt sheetId="2" sqref="N161" start="0" length="0">
      <dxf>
        <alignment vertical="top" readingOrder="0"/>
      </dxf>
    </rfmt>
  </rrc>
  <rrc rId="3079" sId="2" ref="A161:XFD161" action="deleteRow">
    <undo index="19" exp="ref" v="1" dr="L161" r="L128" sId="2"/>
    <undo index="19" exp="ref" v="1" dr="K161" r="K128" sId="2"/>
    <undo index="19" exp="ref" v="1" dr="J161" r="J128" sId="2"/>
    <undo index="19" exp="ref" v="1" dr="I161" r="I128" sId="2"/>
    <undo index="19" exp="ref" v="1" dr="H161" r="H128" sId="2"/>
    <undo index="19" exp="ref" v="1" dr="G161" r="G128"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9:$XFD$229"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61:XFD161" start="0" length="0">
      <dxf>
        <font>
          <sz val="10"/>
          <name val="Times New Roman"/>
          <scheme val="none"/>
        </font>
      </dxf>
    </rfmt>
    <rcc rId="0" sId="2" dxf="1">
      <nc r="C161" t="inlineStr">
        <is>
          <t>000 1 16 37000 00 0000 140</t>
        </is>
      </nc>
      <ndxf>
        <font>
          <i/>
          <sz val="10"/>
          <color auto="1"/>
          <name val="Times New Roman"/>
          <scheme val="none"/>
        </font>
        <numFmt numFmtId="30" formatCode="@"/>
        <fill>
          <patternFill patternType="solid">
            <bgColor rgb="FFFFFF00"/>
          </patternFill>
        </fill>
        <alignment vertical="top" wrapText="1" readingOrder="0"/>
        <border outline="0">
          <left style="thin">
            <color indexed="64"/>
          </left>
          <right style="thin">
            <color indexed="64"/>
          </right>
          <top style="thin">
            <color indexed="64"/>
          </top>
          <bottom style="thin">
            <color indexed="64"/>
          </bottom>
        </border>
      </ndxf>
    </rcc>
    <rcc rId="0" sId="2" dxf="1">
      <nc r="D161" t="inlineStr">
        <is>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is>
      </nc>
      <ndxf>
        <font>
          <i/>
          <sz val="10"/>
          <color auto="1"/>
          <name val="Times New Roman"/>
          <scheme val="none"/>
        </font>
        <numFmt numFmtId="30" formatCode="@"/>
        <fill>
          <patternFill patternType="solid">
            <bgColor rgb="FFFFFF00"/>
          </patternFill>
        </fill>
        <alignment horizontal="left" vertical="top" wrapText="1" readingOrder="0"/>
        <border outline="0">
          <left style="thin">
            <color indexed="64"/>
          </left>
          <right style="thin">
            <color indexed="64"/>
          </right>
          <top style="thin">
            <color indexed="64"/>
          </top>
          <bottom style="thin">
            <color indexed="64"/>
          </bottom>
        </border>
      </ndxf>
    </rcc>
    <rfmt sheetId="2" sqref="E161" start="0" length="0">
      <dxf>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dxf>
    </rfmt>
    <rfmt sheetId="2" sqref="F161" start="0" length="0">
      <dxf>
        <fill>
          <patternFill patternType="solid">
            <bgColor rgb="FFFFFF00"/>
          </patternFill>
        </fill>
        <alignment vertical="top" readingOrder="0"/>
        <border outline="0">
          <left style="thin">
            <color indexed="64"/>
          </left>
          <right style="thin">
            <color indexed="64"/>
          </right>
          <top style="thin">
            <color indexed="64"/>
          </top>
          <bottom style="thin">
            <color indexed="64"/>
          </bottom>
        </border>
      </dxf>
    </rfmt>
    <rcc rId="0" sId="2" dxf="1" numFmtId="4">
      <nc r="G161">
        <v>0</v>
      </nc>
      <ndxf>
        <font>
          <i/>
          <sz val="10"/>
          <name val="Times New Roman"/>
          <scheme val="none"/>
        </font>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H161">
        <v>0</v>
      </nc>
      <ndxf>
        <font>
          <i/>
          <sz val="10"/>
          <name val="Times New Roman"/>
          <scheme val="none"/>
        </font>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I161">
        <v>0</v>
      </nc>
      <ndxf>
        <font>
          <i/>
          <sz val="10"/>
          <name val="Times New Roman"/>
          <scheme val="none"/>
        </font>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J161">
        <v>0</v>
      </nc>
      <ndxf>
        <font>
          <i/>
          <sz val="10"/>
          <name val="Times New Roman"/>
          <scheme val="none"/>
        </font>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K161">
        <v>0</v>
      </nc>
      <ndxf>
        <font>
          <i/>
          <sz val="10"/>
          <name val="Times New Roman"/>
          <scheme val="none"/>
        </font>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L161">
        <v>0</v>
      </nc>
      <ndxf>
        <font>
          <i/>
          <sz val="10"/>
          <name val="Times New Roman"/>
          <scheme val="none"/>
        </font>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fmt sheetId="2" sqref="M161" start="0" length="0">
      <dxf>
        <alignment vertical="top" readingOrder="0"/>
      </dxf>
    </rfmt>
    <rfmt sheetId="2" sqref="N161" start="0" length="0">
      <dxf>
        <alignment vertical="top" readingOrder="0"/>
      </dxf>
    </rfmt>
  </rrc>
  <rrc rId="3080" sId="2" ref="A161:XFD161"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8:$XFD$228"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61:XFD161" start="0" length="0">
      <dxf>
        <font>
          <sz val="10"/>
          <name val="Times New Roman"/>
          <scheme val="none"/>
        </font>
      </dxf>
    </rfmt>
    <rcc rId="0" sId="2" dxf="1">
      <nc r="C161" t="inlineStr">
        <is>
          <t>827 1 16 37020 02 0000 140</t>
        </is>
      </nc>
      <ndxf>
        <font>
          <sz val="10"/>
          <color auto="1"/>
          <name val="Times New Roman"/>
          <scheme val="none"/>
        </font>
        <numFmt numFmtId="30" formatCode="@"/>
        <fill>
          <patternFill patternType="solid">
            <bgColor rgb="FFFFFF00"/>
          </patternFill>
        </fill>
        <alignment vertical="top" wrapText="1" readingOrder="0"/>
        <border outline="0">
          <left style="thin">
            <color indexed="64"/>
          </left>
          <right style="thin">
            <color indexed="64"/>
          </right>
          <top style="thin">
            <color indexed="64"/>
          </top>
          <bottom style="thin">
            <color indexed="64"/>
          </bottom>
        </border>
      </ndxf>
    </rcc>
    <rcc rId="0" sId="2" dxf="1">
      <nc r="D161" t="inlineStr">
        <is>
          <t>Поступления сумм в возмещение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 зачисляемые в бюджеты субъектов Российской Федерации</t>
        </is>
      </nc>
      <ndxf>
        <font>
          <sz val="10"/>
          <color auto="1"/>
          <name val="Times New Roman"/>
          <scheme val="none"/>
        </font>
        <numFmt numFmtId="164" formatCode="?"/>
        <fill>
          <patternFill patternType="solid">
            <bgColor rgb="FFFFFF00"/>
          </patternFill>
        </fill>
        <alignment horizontal="left" vertical="top" wrapText="1" readingOrder="0"/>
        <border outline="0">
          <left style="thin">
            <color indexed="64"/>
          </left>
          <right style="thin">
            <color indexed="64"/>
          </right>
          <top style="thin">
            <color indexed="64"/>
          </top>
          <bottom style="thin">
            <color indexed="64"/>
          </bottom>
        </border>
      </ndxf>
    </rcc>
    <rcc rId="0" sId="2" dxf="1">
      <nc r="E161" t="inlineStr">
        <is>
          <t>Министерство строительства и дорожного хозяйства Республики Коми</t>
        </is>
      </nc>
      <ndxf>
        <fill>
          <patternFill patternType="solid">
            <bgColor rgb="FFFFFF0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161" start="0" length="0">
      <dxf>
        <fill>
          <patternFill patternType="solid">
            <bgColor rgb="FFFFFF00"/>
          </patternFill>
        </fill>
        <alignment vertical="top" readingOrder="0"/>
        <border outline="0">
          <left style="thin">
            <color indexed="64"/>
          </left>
          <right style="thin">
            <color indexed="64"/>
          </right>
          <top style="thin">
            <color indexed="64"/>
          </top>
          <bottom style="thin">
            <color indexed="64"/>
          </bottom>
        </border>
      </dxf>
    </rfmt>
    <rcc rId="0" sId="2" dxf="1" numFmtId="4">
      <nc r="G161">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H161">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I161">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J161">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K161">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L161">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fmt sheetId="2" sqref="M161" start="0" length="0">
      <dxf>
        <alignment vertical="top" readingOrder="0"/>
      </dxf>
    </rfmt>
    <rfmt sheetId="2" sqref="N161" start="0" length="0">
      <dxf>
        <alignment vertical="top" readingOrder="0"/>
      </dxf>
    </rfmt>
  </rrc>
  <rfmt sheetId="2" sqref="C161:L162">
    <dxf>
      <fill>
        <patternFill patternType="none">
          <bgColor auto="1"/>
        </patternFill>
      </fill>
    </dxf>
  </rfmt>
  <rcc rId="3081" sId="2" odxf="1" dxf="1">
    <oc r="G161">
      <f>G166</f>
    </oc>
    <nc r="G161">
      <f>G162</f>
    </nc>
    <ndxf>
      <font>
        <i/>
        <sz val="10"/>
        <name val="Times New Roman"/>
        <scheme val="none"/>
      </font>
    </ndxf>
  </rcc>
  <rcc rId="3082" sId="2" odxf="1" dxf="1">
    <oc r="H161">
      <f>H166</f>
    </oc>
    <nc r="H161">
      <f>H162</f>
    </nc>
    <ndxf>
      <font>
        <i/>
        <sz val="10"/>
        <name val="Times New Roman"/>
        <scheme val="none"/>
      </font>
    </ndxf>
  </rcc>
  <rcc rId="3083" sId="2" odxf="1" dxf="1">
    <oc r="I161">
      <f>I166</f>
    </oc>
    <nc r="I161">
      <f>I162</f>
    </nc>
    <ndxf>
      <font>
        <i/>
        <sz val="10"/>
        <name val="Times New Roman"/>
        <scheme val="none"/>
      </font>
    </ndxf>
  </rcc>
  <rcc rId="3084" sId="2" odxf="1" dxf="1">
    <oc r="J161">
      <f>J166</f>
    </oc>
    <nc r="J161">
      <f>J162</f>
    </nc>
    <ndxf>
      <font>
        <i/>
        <sz val="10"/>
        <name val="Times New Roman"/>
        <scheme val="none"/>
      </font>
    </ndxf>
  </rcc>
  <rcc rId="3085" sId="2" odxf="1" dxf="1">
    <oc r="K161">
      <f>K166</f>
    </oc>
    <nc r="K161">
      <f>K162</f>
    </nc>
    <ndxf>
      <font>
        <i/>
        <sz val="10"/>
        <name val="Times New Roman"/>
        <scheme val="none"/>
      </font>
    </ndxf>
  </rcc>
  <rcc rId="3086" sId="2" odxf="1" dxf="1">
    <oc r="L161">
      <f>L166</f>
    </oc>
    <nc r="L161">
      <f>L162</f>
    </nc>
    <ndxf>
      <font>
        <i/>
        <sz val="10"/>
        <name val="Times New Roman"/>
        <scheme val="none"/>
      </font>
    </ndxf>
  </rcc>
  <rfmt sheetId="2" sqref="E162" start="0" length="0">
    <dxf>
      <font>
        <b/>
        <sz val="8"/>
        <color auto="1"/>
        <name val="Arial Narrow"/>
        <scheme val="none"/>
      </font>
      <numFmt numFmtId="30" formatCode="@"/>
      <alignment horizontal="left" vertical="center" readingOrder="0"/>
      <border outline="0">
        <left style="hair">
          <color indexed="64"/>
        </left>
        <right style="hair">
          <color indexed="64"/>
        </right>
      </border>
    </dxf>
  </rfmt>
  <rfmt sheetId="2" sqref="C162" start="0" length="0">
    <dxf>
      <font>
        <sz val="8"/>
        <color auto="1"/>
        <name val="Arial Narrow"/>
        <scheme val="none"/>
      </font>
      <alignment horizontal="center" vertical="center" readingOrder="0"/>
      <border outline="0">
        <left style="hair">
          <color indexed="64"/>
        </left>
        <right style="hair">
          <color indexed="64"/>
        </right>
        <top style="hair">
          <color indexed="64"/>
        </top>
        <bottom style="hair">
          <color indexed="64"/>
        </bottom>
      </border>
    </dxf>
  </rfmt>
  <rfmt sheetId="2" sqref="C162" start="0" length="0">
    <dxf>
      <font>
        <sz val="10"/>
        <color auto="1"/>
        <name val="Times New Roman"/>
        <scheme val="none"/>
      </font>
      <alignment horizontal="general" vertical="top" readingOrder="0"/>
      <border outline="0">
        <left style="thin">
          <color indexed="64"/>
        </left>
        <right style="thin">
          <color indexed="64"/>
        </right>
        <top style="thin">
          <color indexed="64"/>
        </top>
        <bottom style="thin">
          <color indexed="64"/>
        </bottom>
      </border>
    </dxf>
  </rfmt>
  <rcc rId="3087" sId="2">
    <oc r="C162" t="inlineStr">
      <is>
        <t>000 1 16 90020 02 0000 140</t>
      </is>
    </oc>
    <nc r="C162" t="inlineStr">
      <is>
        <t>000 1 16 90 040 04 0000 140</t>
      </is>
    </nc>
  </rcc>
  <rfmt sheetId="2" sqref="D162" start="0" length="0">
    <dxf>
      <font>
        <sz val="8"/>
        <color auto="1"/>
        <name val="Arial Narrow"/>
        <scheme val="none"/>
      </font>
      <alignment vertical="center" readingOrder="0"/>
      <border outline="0">
        <left style="hair">
          <color indexed="64"/>
        </left>
        <right style="hair">
          <color indexed="64"/>
        </right>
        <top style="hair">
          <color indexed="64"/>
        </top>
        <bottom style="hair">
          <color indexed="64"/>
        </bottom>
      </border>
    </dxf>
  </rfmt>
  <rcc rId="3088" sId="2" odxf="1" dxf="1">
    <oc r="D162" t="inlineStr">
      <is>
        <t>Прочие поступления от денежных взысканий (штрафов) и иных сумм в возмещение ущерба, зачисляемые в бюджеты субъектов Российской Федерации</t>
      </is>
    </oc>
    <nc r="D162" t="inlineStr">
      <is>
        <t>Прочие поступления от денежных взысканий (штрафов) и иных сумм в возмещение ущерба, зачисляемые в бюджеты городских округов</t>
      </is>
    </nc>
    <ndxf>
      <font>
        <sz val="10"/>
        <color auto="1"/>
        <name val="Times New Roman"/>
        <scheme val="none"/>
      </font>
      <numFmt numFmtId="164" formatCode="?"/>
      <alignment vertical="top" readingOrder="0"/>
      <border outline="0">
        <left style="thin">
          <color indexed="64"/>
        </left>
        <right style="thin">
          <color indexed="64"/>
        </right>
        <top style="thin">
          <color indexed="64"/>
        </top>
        <bottom style="thin">
          <color indexed="64"/>
        </bottom>
      </border>
    </ndxf>
  </rcc>
  <rfmt sheetId="2" sqref="E162" start="0" length="0">
    <dxf>
      <font>
        <b val="0"/>
        <sz val="10"/>
        <color auto="1"/>
        <name val="Times New Roman"/>
        <scheme val="none"/>
      </font>
      <numFmt numFmtId="0" formatCode="General"/>
      <fill>
        <patternFill patternType="solid">
          <bgColor theme="0"/>
        </patternFill>
      </fill>
      <alignment horizontal="center" vertical="top" readingOrder="0"/>
      <border outline="0">
        <left style="thin">
          <color indexed="64"/>
        </left>
        <right style="thin">
          <color indexed="64"/>
        </right>
      </border>
    </dxf>
  </rfmt>
  <rcc rId="3089" sId="2">
    <oc r="E162" t="inlineStr">
      <is>
        <t>Федеральная служба по надзору в сфере защиты прав потребителей и благополучия человека, Управление Федеральной службы войск национальной гвардии Российкой Федерации,Федеральная налоговая служба,  
Генеральная прокуратура Российской Федерации, Избирательная комиссия Республики Коми,Администрация Главы Республики Коми, Министерство экономики Республики Коми, Министерство строительства и дорожного хозяйства Республики Коми, Министерство инвестиций, промышленности и транспорта Республики, Министрество труда, занятости и социальной защиты Республики Коми, Министерство природных ресурсов и охраны окружающей среды Республики Коми, Министерство энергетики, жилищно-коммунального хозяйства и тарифов Республики Коми, Министерство здравооохранения Республики Коми, Министерство Республики Коми имущественных и земельных отношений, Министерство образования, науки и молодежной политики Республики Коми, Комитет Республики Коми гражданской обороны и чрезвычайных ситуаций, Министерство сельского хозяйства и потребительского рынка Республики Коми, Министерство юстиции Республики Коми, Министерство финансов Республики Коми, Служба Республики Коми строительного, жилищного и технического надзора (контроля), Министерство труда, занятости и социальной защиты Республики Коми</t>
      </is>
    </oc>
    <nc r="E162" t="inlineStr">
      <is>
        <t>Управление федеральной службы по надзору в сфере природопользования по Республике Коми,  Двинско-Печорское территориальное управление Федерального агентства по рыболовству, Управление Федеральной службы по ветеринарному и фитосанитарному надзору по РК, Управление Федеральной слуюбы по надзору в сфере связи и массовых коммуникаций по Республики Коми, Управление государственного автомобильного надзора по Республики Коми, Упарвление Федеральной службы по надзору в сфере защиты прав потреьителей и благополучия человека по Республике Коми, Территориальный орган Федеральной службы статистики по РК, Главное управление Министерства РФ по делам ГО, ЧС и ликвидации подследствий стихийных бедствий по РК, Министерство внутренних дел по Республике Коми, Служба Республики Коми строительного, жилищного и технического надзора (контроля), Министерство образования и высшей школы РК, Администрация муниципального образования городского округа "Инта"</t>
      </is>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Лист1!$C$1:$L$234</formula>
    <oldFormula>Лист1!$C$1:$L$234</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9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96" sId="2" xfDxf="1" dxf="1">
    <oc r="E167" t="inlineStr">
      <is>
        <t>Избирательная комиссия Республики Коми, Администрация Главы Республики Коми, Министерство промышленности, природных ресурсов, энергетики и транспорта Республики Коми, Министерство Республики Коми имущественных и земельных отношений</t>
      </is>
    </oc>
    <nc r="E167" t="inlineStr">
      <is>
        <t xml:space="preserve"> Администрация муниципального образования городского округа "Инта"</t>
      </is>
    </nc>
    <ndxf>
      <font>
        <sz val="1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ndxf>
  </rcc>
  <rcc rId="3097" sId="2">
    <oc r="C167" t="inlineStr">
      <is>
        <t>000 1 17 05020 02 0000 180</t>
      </is>
    </oc>
    <nc r="C167" t="inlineStr">
      <is>
        <t>000 1 17 05040 04 0000 180</t>
      </is>
    </nc>
  </rcc>
  <rcc rId="3098" sId="2">
    <oc r="D167" t="inlineStr">
      <is>
        <t>Прочие неналоговые доходы бюджетов субъектов Российской Федерации</t>
      </is>
    </oc>
    <nc r="D167" t="inlineStr">
      <is>
        <t>Прочие неналоговые доходы бюджетам городских округов</t>
      </is>
    </nc>
  </rcc>
  <rcc rId="3099" sId="2" numFmtId="4">
    <oc r="H165">
      <v>665.49</v>
    </oc>
    <nc r="H165">
      <v>0</v>
    </nc>
  </rcc>
  <rcc rId="3100" sId="2">
    <oc r="D165" t="inlineStr">
      <is>
        <t>Невыясненные поступления, зачисляемые в бюджеты субъектов Российской Федерации</t>
      </is>
    </oc>
    <nc r="D165" t="inlineStr">
      <is>
        <t>Невыясненные поступления, зачисляемые в бюджет городских округов</t>
      </is>
    </nc>
  </rcc>
  <rcc rId="3101" sId="2">
    <oc r="C165" t="inlineStr">
      <is>
        <t>000 1 17 01020 02 0000 180</t>
      </is>
    </oc>
    <nc r="C165" t="inlineStr">
      <is>
        <t>000 1 17 01040 04 0000 180</t>
      </is>
    </nc>
  </rcc>
  <rcc rId="3102" sId="2" numFmtId="4">
    <oc r="G167">
      <v>8079.4</v>
    </oc>
    <nc r="G167">
      <v>0</v>
    </nc>
  </rcc>
  <rcc rId="3103" sId="2" numFmtId="4">
    <oc r="H167">
      <v>2371.86</v>
    </oc>
    <nc r="H167">
      <v>0</v>
    </nc>
  </rcc>
  <rcc rId="3104" sId="2" numFmtId="4">
    <oc r="I167">
      <v>8084.7</v>
    </oc>
    <nc r="I167">
      <v>0</v>
    </nc>
  </rcc>
  <rcc rId="3105" sId="2" numFmtId="4">
    <oc r="J167">
      <v>8832</v>
    </oc>
    <nc r="J167">
      <v>0</v>
    </nc>
  </rcc>
  <rcc rId="3106" sId="2" numFmtId="4">
    <oc r="K167">
      <v>8832</v>
    </oc>
    <nc r="K167">
      <v>0</v>
    </nc>
  </rcc>
  <rcc rId="3107" sId="2" numFmtId="4">
    <oc r="L167">
      <v>8832</v>
    </oc>
    <nc r="L167">
      <v>0</v>
    </nc>
  </rcc>
  <rcc rId="3108" sId="2" numFmtId="4">
    <oc r="G162">
      <v>54614.5</v>
    </oc>
    <nc r="G162">
      <v>0</v>
    </nc>
  </rcc>
  <rcc rId="3109" sId="2" numFmtId="4">
    <oc r="I162">
      <f>97890.7+20</f>
    </oc>
    <nc r="I162">
      <v>0</v>
    </nc>
  </rcc>
  <rcc rId="3110" sId="2" numFmtId="4">
    <oc r="J162">
      <v>102589.5</v>
    </oc>
    <nc r="J162">
      <v>0</v>
    </nc>
  </rcc>
  <rcc rId="3111" sId="2" numFmtId="4">
    <oc r="K162">
      <v>107206.00953410919</v>
    </oc>
    <nc r="K162">
      <v>0</v>
    </nc>
  </rcc>
  <rcc rId="3112" sId="2" numFmtId="4">
    <oc r="L162">
      <v>111815.9</v>
    </oc>
    <nc r="L162">
      <v>0</v>
    </nc>
  </rcc>
  <rcc rId="3113" sId="2" numFmtId="4">
    <oc r="H162">
      <v>49972.27</v>
    </oc>
    <nc r="H162">
      <v>2828.45</v>
    </nc>
  </rcc>
  <rrc rId="3114" sId="2" ref="A158:XFD158"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7:$XFD$227"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cc rId="3115" sId="2" xfDxf="1" dxf="1">
    <nc r="A159" t="inlineStr">
      <is>
        <t xml:space="preserve"> Администрация муниципального образования городского округа "Инта"</t>
      </is>
    </nc>
    <ndxf>
      <font>
        <sz val="10"/>
        <name val="Times New Roman"/>
        <scheme val="none"/>
      </font>
    </ndxf>
  </rcc>
  <rcc rId="3116" sId="2" odxf="1" dxf="1">
    <nc r="C158" t="inlineStr">
      <is>
        <t>182 1 16 43000 01 0000 140</t>
      </is>
    </nc>
    <odxf>
      <font>
        <i/>
        <sz val="10"/>
        <color auto="1"/>
        <name val="Times New Roman"/>
        <scheme val="none"/>
      </font>
    </odxf>
    <ndxf>
      <font>
        <i val="0"/>
        <sz val="10"/>
        <color auto="1"/>
        <name val="Times New Roman"/>
        <scheme val="none"/>
      </font>
    </ndxf>
  </rcc>
  <rcc rId="3117" sId="2" odxf="1" dxf="1">
    <nc r="D158" t="inlineStr">
      <is>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is>
    </nc>
    <odxf>
      <font>
        <i/>
        <sz val="10"/>
        <color auto="1"/>
        <name val="Times New Roman"/>
        <scheme val="none"/>
      </font>
      <numFmt numFmtId="30" formatCode="@"/>
    </odxf>
    <ndxf>
      <font>
        <i val="0"/>
        <sz val="10"/>
        <color auto="1"/>
        <name val="Times New Roman"/>
        <scheme val="none"/>
      </font>
      <numFmt numFmtId="164" formatCode="?"/>
    </ndxf>
  </rcc>
  <rcc rId="3118" sId="2" odxf="1" dxf="1">
    <nc r="E158" t="inlineStr">
      <is>
        <t>Федеральная налоговая служба</t>
      </is>
    </nc>
    <odxf>
      <fill>
        <patternFill patternType="none">
          <bgColor indexed="65"/>
        </patternFill>
      </fill>
      <alignment wrapText="1" readingOrder="0"/>
    </odxf>
    <ndxf>
      <fill>
        <patternFill patternType="solid">
          <bgColor theme="0"/>
        </patternFill>
      </fill>
      <alignment wrapText="0" readingOrder="0"/>
    </ndxf>
  </rcc>
  <rcc rId="3119" sId="2">
    <oc r="C159" t="inlineStr">
      <is>
        <t>182 1 16 43000 01 0000 140</t>
      </is>
    </oc>
    <nc r="C159" t="inlineStr">
      <is>
        <t>188 1 16 43000 01 0000 140</t>
      </is>
    </nc>
  </rcc>
  <rrc rId="3120" sId="2" ref="A160:XFD160"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8:$XFD$228"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cc rId="3121" sId="2">
    <nc r="C160" t="inlineStr">
      <is>
        <t>188 1 16 43000 01 0000 140</t>
      </is>
    </nc>
  </rcc>
  <rcc rId="3122" sId="2">
    <nc r="D160" t="inlineStr">
      <is>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is>
    </nc>
  </rcc>
  <rcc rId="3123" sId="2" numFmtId="4">
    <nc r="G158">
      <v>0</v>
    </nc>
  </rcc>
  <rcc rId="3124" sId="2" numFmtId="4">
    <nc r="H158">
      <v>22</v>
    </nc>
  </rcc>
  <rcc rId="3125" sId="2" numFmtId="4">
    <nc r="I158">
      <v>0</v>
    </nc>
  </rcc>
  <rcc rId="3126" sId="2" numFmtId="4">
    <nc r="J158">
      <v>0</v>
    </nc>
  </rcc>
  <rcc rId="3127" sId="2" numFmtId="4">
    <nc r="K158">
      <v>0</v>
    </nc>
  </rcc>
  <rcc rId="3128" sId="2" numFmtId="4">
    <nc r="L158">
      <v>0</v>
    </nc>
  </rcc>
  <rcc rId="3129" sId="2" numFmtId="4">
    <oc r="H159">
      <v>22</v>
    </oc>
    <nc r="H159">
      <v>310.54000000000002</v>
    </nc>
  </rcc>
  <rcc rId="3130" sId="2" numFmtId="4">
    <nc r="G160">
      <v>0</v>
    </nc>
  </rcc>
  <rcc rId="3131" sId="2" numFmtId="4">
    <nc r="I160">
      <v>0</v>
    </nc>
  </rcc>
  <rcc rId="3132" sId="2" numFmtId="4">
    <nc r="J160">
      <v>0</v>
    </nc>
  </rcc>
  <rcc rId="3133" sId="2" numFmtId="4">
    <nc r="K160">
      <v>0</v>
    </nc>
  </rcc>
  <rcc rId="3134" sId="2" numFmtId="4">
    <nc r="L160">
      <v>0</v>
    </nc>
  </rcc>
  <rcc rId="3135" sId="2" numFmtId="4">
    <nc r="H160">
      <v>3</v>
    </nc>
  </rcc>
  <rfmt sheetId="2" sqref="E159" start="0" length="0">
    <dxf>
      <font>
        <b/>
        <sz val="8"/>
        <color auto="1"/>
        <name val="Arial Narrow"/>
        <scheme val="none"/>
      </font>
      <numFmt numFmtId="30" formatCode="@"/>
      <fill>
        <patternFill patternType="none">
          <bgColor indexed="65"/>
        </patternFill>
      </fill>
      <alignment horizontal="left" vertical="center" wrapText="1" readingOrder="0"/>
      <border outline="0">
        <left style="hair">
          <color indexed="64"/>
        </left>
        <right style="hair">
          <color indexed="64"/>
        </right>
      </border>
    </dxf>
  </rfmt>
  <rfmt sheetId="2" sqref="E160" start="0" length="0">
    <dxf>
      <font>
        <b/>
        <sz val="8"/>
        <color auto="1"/>
        <name val="Arial Narrow"/>
        <scheme val="none"/>
      </font>
      <numFmt numFmtId="30" formatCode="@"/>
      <fill>
        <patternFill patternType="none">
          <bgColor indexed="65"/>
        </patternFill>
      </fill>
      <alignment horizontal="left" vertical="center" wrapText="1" readingOrder="0"/>
      <border outline="0">
        <left style="hair">
          <color indexed="64"/>
        </left>
        <right style="hair">
          <color indexed="64"/>
        </right>
      </border>
    </dxf>
  </rfmt>
  <rcc rId="3136" sId="2" odxf="1" dxf="1">
    <oc r="E159" t="inlineStr">
      <is>
        <t>Федеральная налоговая служба</t>
      </is>
    </oc>
    <nc r="E159" t="inlineStr">
      <is>
        <t>Министерство внутренних дел  по Республике Коми</t>
      </is>
    </nc>
    <ndxf>
      <font>
        <b val="0"/>
        <sz val="10"/>
        <color auto="1"/>
        <name val="Times New Roman"/>
        <scheme val="none"/>
      </font>
      <numFmt numFmtId="0" formatCode="General"/>
      <fill>
        <patternFill patternType="solid">
          <bgColor theme="0"/>
        </patternFill>
      </fill>
      <alignment horizontal="center" vertical="top" readingOrder="0"/>
      <border outline="0">
        <left style="thin">
          <color indexed="64"/>
        </left>
        <right style="thin">
          <color indexed="64"/>
        </right>
      </border>
    </ndxf>
  </rcc>
  <rcc rId="3137" sId="2" odxf="1" dxf="1">
    <nc r="E160" t="inlineStr">
      <is>
        <t>Управление Федеральной службы судебных приставов по Республике Коми</t>
      </is>
    </nc>
    <ndxf>
      <font>
        <b val="0"/>
        <sz val="10"/>
        <color auto="1"/>
        <name val="Times New Roman"/>
        <scheme val="none"/>
      </font>
      <numFmt numFmtId="0" formatCode="General"/>
      <fill>
        <patternFill patternType="solid">
          <bgColor theme="0"/>
        </patternFill>
      </fill>
      <alignment horizontal="center" vertical="top" readingOrder="0"/>
      <border outline="0">
        <left style="thin">
          <color indexed="64"/>
        </left>
        <right style="thin">
          <color indexed="64"/>
        </right>
      </border>
    </ndxf>
  </rcc>
  <rcc rId="3138" sId="2">
    <oc r="G157">
      <f>G159</f>
    </oc>
    <nc r="G157">
      <f>G159+G158+G160</f>
    </nc>
  </rcc>
  <rcc rId="3139" sId="2">
    <oc r="H157">
      <f>H159</f>
    </oc>
    <nc r="H157">
      <f>H159+H158+H160</f>
    </nc>
  </rcc>
  <rcc rId="3140" sId="2">
    <oc r="I157">
      <f>I159</f>
    </oc>
    <nc r="I157">
      <f>I159+I158+I160</f>
    </nc>
  </rcc>
  <rcc rId="3141" sId="2">
    <oc r="J157">
      <f>J159</f>
    </oc>
    <nc r="J157">
      <f>J159+J158+J160</f>
    </nc>
  </rcc>
  <rcc rId="3142" sId="2">
    <oc r="K157">
      <f>K159</f>
    </oc>
    <nc r="K157">
      <f>K159+K158+K160</f>
    </nc>
  </rcc>
  <rcc rId="3143" sId="2">
    <oc r="L157">
      <f>L159</f>
    </oc>
    <nc r="L157">
      <f>L159+L158+L160</f>
    </nc>
  </rcc>
  <rcc rId="3144" sId="2">
    <oc r="G128">
      <f>G129+G135+G140+G146+G150+G154+G155+G156+G159+#REF!+#REF!+G161</f>
    </oc>
    <nc r="G128">
      <f>G129+G133+G135+G140+G146+G149+G151+G153+G155+G157+G161+G163</f>
    </nc>
  </rcc>
  <rcc rId="3145" sId="2">
    <oc r="H128">
      <f>H129+H135+H140+H146+H150+H154+H155+H156+H159+#REF!+#REF!+H161</f>
    </oc>
    <nc r="H128">
      <f>H129+H133+H135+H140+H146+H149+H151+H153+H155+H157+H161+H163</f>
    </nc>
  </rcc>
  <rcc rId="3146" sId="2" numFmtId="4">
    <oc r="I133">
      <f>I134</f>
    </oc>
    <nc r="I133">
      <v>0</v>
    </nc>
  </rcc>
  <rcc rId="3147" sId="2">
    <oc r="I128">
      <f>I129+I135+I140+I146+I150+I154+I155+I156+I159+#REF!+#REF!+I161</f>
    </oc>
    <nc r="I128">
      <f>I129+I133+I135+I140+I146+I149+I151+I153+I155+I157+I161+I163</f>
    </nc>
  </rcc>
  <rcc rId="3148" sId="2">
    <oc r="J128">
      <f>J129+J135+J140+J146+J150+J154+J155+J156+J159+#REF!+#REF!+J161</f>
    </oc>
    <nc r="J128">
      <f>J129+J133+J135+J140+J146+J149+J151+J153+J155+J157+J161+J163</f>
    </nc>
  </rcc>
  <rcc rId="3149" sId="2">
    <oc r="K128">
      <f>K129+K135+K140+K146+K150+K154+K155+K156+K159+#REF!+#REF!+K161</f>
    </oc>
    <nc r="K128">
      <f>K129+K133+K135+K140+K146+K149+K151+K153+K155+K157+K161+K163</f>
    </nc>
  </rcc>
  <rcc rId="3150" sId="2">
    <oc r="L128">
      <f>L129+L135+L140+L146+L150+L154+L155+L156+L159+#REF!+#REF!+L161</f>
    </oc>
    <nc r="L128">
      <f>L129+L133+L135+L140+L146+L149+L151+L153+L155+L157+L161+L163</f>
    </nc>
  </rcc>
  <rfmt sheetId="2" sqref="D58" start="0" length="0">
    <dxf>
      <font>
        <b/>
        <sz val="8"/>
        <color auto="1"/>
        <name val="Arial Narrow"/>
        <scheme val="none"/>
      </font>
      <alignment vertical="center" readingOrder="0"/>
      <border outline="0">
        <left style="hair">
          <color indexed="64"/>
        </left>
        <right style="hair">
          <color indexed="64"/>
        </right>
      </border>
    </dxf>
  </rfmt>
  <rcc rId="3151" sId="2" odxf="1" dxf="1">
    <oc r="D58" t="inlineStr">
      <is>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is>
    </oc>
    <nc r="D58" t="inlineStr">
      <is>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is>
    </nc>
    <ndxf>
      <font>
        <b val="0"/>
        <sz val="10"/>
        <color auto="1"/>
        <name val="Times New Roman"/>
        <scheme val="none"/>
      </font>
      <alignment vertical="top" readingOrder="0"/>
      <border outline="0">
        <left style="thin">
          <color indexed="64"/>
        </left>
        <right style="thin">
          <color indexed="64"/>
        </right>
      </border>
    </ndxf>
  </rcc>
  <rcc rId="3152" sId="2" odxf="1" dxf="1">
    <oc r="E58" t="inlineStr">
      <is>
        <t xml:space="preserve">Министерство строительства и дорожного хозяйства Республики Коми </t>
      </is>
    </oc>
    <nc r="E58" t="inlineStr">
      <is>
        <t>Админситрация муниципального городского округа "Инта"</t>
      </is>
    </nc>
    <odxf>
      <fill>
        <patternFill patternType="none">
          <bgColor indexed="65"/>
        </patternFill>
      </fill>
    </odxf>
    <ndxf>
      <fill>
        <patternFill patternType="solid">
          <bgColor theme="0"/>
        </patternFill>
      </fill>
    </ndxf>
  </rcc>
  <rcc rId="3153" sId="2" numFmtId="4">
    <oc r="G58">
      <v>9600</v>
    </oc>
    <nc r="G58">
      <v>0</v>
    </nc>
  </rcc>
  <rcc rId="3154" sId="2" numFmtId="4">
    <oc r="H58">
      <v>6900.4</v>
    </oc>
    <nc r="H58">
      <v>94.7</v>
    </nc>
  </rcc>
  <rcc rId="3155" sId="2" numFmtId="4">
    <oc r="I58">
      <v>9600</v>
    </oc>
    <nc r="I58">
      <v>0</v>
    </nc>
  </rcc>
  <rcc rId="3156" sId="2" numFmtId="4">
    <oc r="J58">
      <v>11600</v>
    </oc>
    <nc r="J58">
      <v>0</v>
    </nc>
  </rcc>
  <rcc rId="3157" sId="2" numFmtId="4">
    <oc r="K58">
      <v>16600</v>
    </oc>
    <nc r="K58">
      <v>0</v>
    </nc>
  </rcc>
  <rcc rId="3158" sId="2" numFmtId="4">
    <oc r="L58">
      <v>17600</v>
    </oc>
    <nc r="L58">
      <v>0</v>
    </nc>
  </rcc>
  <rrc rId="3159" sId="2" ref="A46:XFD46" action="deleteRow">
    <undo index="0" exp="ref" v="1" dr="L46" r="L45" sId="2"/>
    <undo index="0" exp="ref" v="1" dr="K46" r="K45" sId="2"/>
    <undo index="0" exp="ref" v="1" dr="J46" r="J45" sId="2"/>
    <undo index="0" exp="ref" v="1" dr="I46" r="I45" sId="2"/>
    <undo index="0" exp="ref" v="1" dr="H46" r="H45" sId="2"/>
    <undo index="0" exp="ref" v="1" dr="G46" r="G45"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9:$XFD$229" dn="Z_10B69522_62AE_4313_859A_9E4F497E803C_.wvu.Rows" sId="2"/>
    <undo index="4" exp="area" ref3D="1" dr="$A$149:$XFD$149" dn="Z_10B69522_62AE_4313_859A_9E4F497E803C_.wvu.Rows" sId="2"/>
    <undo index="2" exp="area" ref3D="1" dr="$A$140:$XFD$145" dn="Z_10B69522_62AE_4313_859A_9E4F497E803C_.wvu.Rows" sId="2"/>
    <undo index="1" exp="area" ref3D="1" dr="$A$90:$XFD$90"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6:XFD46" start="0" length="0">
      <dxf>
        <font>
          <sz val="10"/>
          <name val="Times New Roman"/>
          <scheme val="none"/>
        </font>
      </dxf>
    </rfmt>
    <rcc rId="0" sId="2" dxf="1">
      <nc r="C46" t="inlineStr">
        <is>
          <t>182 108 07010 01 0000 110</t>
        </is>
      </nc>
      <ndxf>
        <font>
          <i/>
          <sz val="10"/>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6" t="inlineStr">
        <is>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is>
      </nc>
      <ndxf>
        <font>
          <i/>
          <sz val="10"/>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46" t="inlineStr">
        <is>
          <t>Федеральная налоговая служба</t>
        </is>
      </nc>
      <ndxf>
        <font>
          <i/>
          <sz val="10"/>
          <name val="Times New Roman"/>
          <scheme val="none"/>
        </font>
        <alignment horizontal="center" vertical="top" readingOrder="0"/>
        <border outline="0">
          <left style="thin">
            <color indexed="64"/>
          </left>
          <right style="thin">
            <color indexed="64"/>
          </right>
          <top style="thin">
            <color indexed="64"/>
          </top>
          <bottom style="thin">
            <color indexed="64"/>
          </bottom>
        </border>
      </ndxf>
    </rcc>
    <rfmt sheetId="2" sqref="F46" start="0" length="0">
      <dxf>
        <font>
          <i/>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umFmtId="4">
      <nc r="G46">
        <v>500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46">
        <v>190.98</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46">
        <v>250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46">
        <v>262</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46">
        <v>273.79000000000002</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46">
        <v>285.60000000000002</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6" start="0" length="0">
      <dxf>
        <alignment vertical="top" readingOrder="0"/>
      </dxf>
    </rfmt>
    <rfmt sheetId="2" sqref="N46" start="0" length="0">
      <dxf>
        <alignment vertical="top" readingOrder="0"/>
      </dxf>
    </rfmt>
  </rrc>
  <rrc rId="3160" sId="2" ref="A46:XFD46" action="deleteRow">
    <undo index="1" exp="ref" v="1" dr="L46" r="L45" sId="2"/>
    <undo index="1" exp="ref" v="1" dr="K46" r="K45" sId="2"/>
    <undo index="1" exp="ref" v="1" dr="J46" r="J45" sId="2"/>
    <undo index="1" exp="ref" v="1" dr="I46" r="I45" sId="2"/>
    <undo index="1" exp="ref" v="1" dr="H46" r="H45" sId="2"/>
    <undo index="1" exp="ref" v="1" dr="G46" r="G45"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8:$XFD$228" dn="Z_10B69522_62AE_4313_859A_9E4F497E803C_.wvu.Rows" sId="2"/>
    <undo index="4" exp="area" ref3D="1" dr="$A$148:$XFD$148" dn="Z_10B69522_62AE_4313_859A_9E4F497E803C_.wvu.Rows" sId="2"/>
    <undo index="2" exp="area" ref3D="1" dr="$A$139:$XFD$144" dn="Z_10B69522_62AE_4313_859A_9E4F497E803C_.wvu.Rows" sId="2"/>
    <undo index="1" exp="area" ref3D="1" dr="$A$89:$XFD$89"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6:XFD46" start="0" length="0">
      <dxf>
        <font>
          <sz val="10"/>
          <name val="Times New Roman"/>
          <scheme val="none"/>
        </font>
      </dxf>
    </rfmt>
    <rcc rId="0" sId="2" dxf="1">
      <nc r="C46" t="inlineStr">
        <is>
          <t>321 1 08 07020 01 0000 110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6" t="inlineStr">
        <is>
          <t>Государственная пошлина за государственную регистрацию прав, ограничений (обременений) прав на недвижимое имущество и сделок с ним</t>
        </is>
      </nc>
      <n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46" t="inlineStr">
        <is>
          <t>Федеральная служба государственной регистрации, кадастра и картографии</t>
        </is>
      </nc>
      <ndxf>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46" start="0" length="0">
      <dxf>
        <alignment vertical="top" readingOrder="0"/>
        <border outline="0">
          <left style="thin">
            <color indexed="64"/>
          </left>
          <right style="thin">
            <color indexed="64"/>
          </right>
          <top style="thin">
            <color indexed="64"/>
          </top>
          <bottom style="thin">
            <color indexed="64"/>
          </bottom>
        </border>
      </dxf>
    </rfmt>
    <rcc rId="0" sId="2" dxf="1" numFmtId="4">
      <nc r="G46">
        <v>82000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46">
        <v>37710.980000000003</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46">
        <v>65000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46">
        <v>68120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46">
        <v>71185.399999999994</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46">
        <v>74246.399999999994</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6" start="0" length="0">
      <dxf>
        <alignment vertical="top" readingOrder="0"/>
      </dxf>
    </rfmt>
    <rfmt sheetId="2" sqref="N46" start="0" length="0">
      <dxf>
        <alignment vertical="top" readingOrder="0"/>
      </dxf>
    </rfmt>
  </rrc>
  <rrc rId="3161" sId="2" ref="A46:XFD46" action="deleteRow">
    <undo index="3" exp="ref" v="1" dr="L46" r="L45" sId="2"/>
    <undo index="3" exp="ref" v="1" dr="K46" r="K45" sId="2"/>
    <undo index="3" exp="ref" v="1" dr="J46" r="J45" sId="2"/>
    <undo index="3" exp="ref" v="1" dr="I46" r="I45" sId="2"/>
    <undo index="3" exp="ref" v="1" dr="H46" r="H45" sId="2"/>
    <undo index="3" exp="ref" v="1" dr="G46" r="G45"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7:$XFD$227" dn="Z_10B69522_62AE_4313_859A_9E4F497E803C_.wvu.Rows" sId="2"/>
    <undo index="4" exp="area" ref3D="1" dr="$A$147:$XFD$147" dn="Z_10B69522_62AE_4313_859A_9E4F497E803C_.wvu.Rows" sId="2"/>
    <undo index="2" exp="area" ref3D="1" dr="$A$138:$XFD$143" dn="Z_10B69522_62AE_4313_859A_9E4F497E803C_.wvu.Rows" sId="2"/>
    <undo index="1" exp="area" ref3D="1" dr="$A$88:$XFD$88"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6:XFD46" start="0" length="0">
      <dxf>
        <font>
          <sz val="10"/>
          <name val="Times New Roman"/>
          <scheme val="none"/>
        </font>
      </dxf>
    </rfmt>
    <rcc rId="0" sId="2" dxf="1">
      <nc r="C46" t="inlineStr">
        <is>
          <t>000 1 08 07080 01 0000 110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6" t="inlineStr">
        <is>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is>
      </nc>
      <n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fmt sheetId="2" sqref="E46" start="0" length="0">
      <dxf>
        <alignment horizontal="center" vertical="top" readingOrder="0"/>
        <border outline="0">
          <left style="thin">
            <color indexed="64"/>
          </left>
          <right style="thin">
            <color indexed="64"/>
          </right>
          <top style="thin">
            <color indexed="64"/>
          </top>
          <bottom style="thin">
            <color indexed="64"/>
          </bottom>
        </border>
      </dxf>
    </rfmt>
    <rfmt sheetId="2" sqref="F46" start="0" length="0">
      <dxf>
        <alignment vertical="top" readingOrder="0"/>
        <border outline="0">
          <left style="thin">
            <color indexed="64"/>
          </left>
          <right style="thin">
            <color indexed="64"/>
          </right>
          <top style="thin">
            <color indexed="64"/>
          </top>
          <bottom style="thin">
            <color indexed="64"/>
          </bottom>
        </border>
      </dxf>
    </rfmt>
    <rcc rId="0" sId="2" dxf="1">
      <nc r="G46">
        <f>G47</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H46">
        <f>H47</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I46">
        <f>I47</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J46">
        <f>J47</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K46">
        <f>K47</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L46">
        <f>L47</f>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6" start="0" length="0">
      <dxf>
        <alignment vertical="top" readingOrder="0"/>
      </dxf>
    </rfmt>
    <rfmt sheetId="2" sqref="N46" start="0" length="0">
      <dxf>
        <alignment vertical="top" readingOrder="0"/>
      </dxf>
    </rfmt>
  </rrc>
  <rrc rId="3162" sId="2" ref="A46:XFD46"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6:$XFD$226" dn="Z_10B69522_62AE_4313_859A_9E4F497E803C_.wvu.Rows" sId="2"/>
    <undo index="4" exp="area" ref3D="1" dr="$A$146:$XFD$146" dn="Z_10B69522_62AE_4313_859A_9E4F497E803C_.wvu.Rows" sId="2"/>
    <undo index="2" exp="area" ref3D="1" dr="$A$137:$XFD$142" dn="Z_10B69522_62AE_4313_859A_9E4F497E803C_.wvu.Rows" sId="2"/>
    <undo index="1" exp="area" ref3D="1" dr="$A$87:$XFD$87"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6:XFD46" start="0" length="0">
      <dxf>
        <font>
          <sz val="10"/>
          <name val="Times New Roman"/>
          <scheme val="none"/>
        </font>
      </dxf>
    </rfmt>
    <rcc rId="0" sId="2" dxf="1">
      <nc r="C46" t="inlineStr">
        <is>
          <t>000 1 08 07082 01 0000 110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6" t="inlineStr">
        <is>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46" t="inlineStr">
        <is>
          <t>Министерство природных ресурсов и охраны окружающей среды Республики Коми, Министерство образования, науки и молодежной политики Республики Коми, Министерство сельского хозяйства и потребительского рынка Республики Коми, Министерство экономики Республики Коми</t>
        </is>
      </nc>
      <ndxf>
        <alignment horizontal="center" vertical="top" wrapText="1" readingOrder="0"/>
        <border outline="0">
          <left style="thin">
            <color indexed="64"/>
          </left>
          <right style="thin">
            <color indexed="64"/>
          </right>
          <top style="thin">
            <color indexed="64"/>
          </top>
          <bottom style="thin">
            <color indexed="64"/>
          </bottom>
        </border>
      </ndxf>
    </rcc>
    <rfmt sheetId="2" sqref="F46" start="0" length="0">
      <dxf>
        <alignment vertical="top" readingOrder="0"/>
        <border outline="0">
          <left style="thin">
            <color indexed="64"/>
          </left>
          <right style="thin">
            <color indexed="64"/>
          </right>
          <top style="thin">
            <color indexed="64"/>
          </top>
          <bottom style="thin">
            <color indexed="64"/>
          </bottom>
        </border>
      </dxf>
    </rfmt>
    <rcc rId="0" sId="2" dxf="1" numFmtId="4">
      <nc r="G46">
        <v>72664</v>
      </nc>
      <ndxf>
        <numFmt numFmtId="165" formatCode="#,##0.0"/>
        <alignment horizontal="center" vertical="top" wrapText="1" readingOrder="0"/>
        <border outline="0">
          <left style="thin">
            <color indexed="64"/>
          </left>
          <right style="thin">
            <color indexed="64"/>
          </right>
          <top style="thin">
            <color indexed="64"/>
          </top>
          <bottom style="thin">
            <color indexed="64"/>
          </bottom>
        </border>
      </ndxf>
    </rcc>
    <rcc rId="0" sId="2" dxf="1" numFmtId="4">
      <nc r="H46">
        <v>28041.5</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46">
        <v>49683</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46">
        <v>47620.7</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46">
        <v>50004.9</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46">
        <v>49103.4</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6" start="0" length="0">
      <dxf>
        <alignment vertical="top" readingOrder="0"/>
      </dxf>
    </rfmt>
    <rfmt sheetId="2" sqref="N46" start="0" length="0">
      <dxf>
        <alignment vertical="top" readingOrder="0"/>
      </dxf>
    </rfmt>
  </rrc>
  <rrc rId="3163" sId="2" ref="A46:XFD46" action="deleteRow">
    <undo index="5" exp="ref" v="1" dr="L46" r="L45" sId="2"/>
    <undo index="5" exp="ref" v="1" dr="K46" r="K45" sId="2"/>
    <undo index="5" exp="ref" v="1" dr="J46" r="J45" sId="2"/>
    <undo index="5" exp="ref" v="1" dr="I46" r="I45" sId="2"/>
    <undo index="5" exp="ref" v="1" dr="H46" r="H45" sId="2"/>
    <undo index="5" exp="ref" v="1" dr="G46" r="G45"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5:$XFD$225" dn="Z_10B69522_62AE_4313_859A_9E4F497E803C_.wvu.Rows" sId="2"/>
    <undo index="4" exp="area" ref3D="1" dr="$A$145:$XFD$145" dn="Z_10B69522_62AE_4313_859A_9E4F497E803C_.wvu.Rows" sId="2"/>
    <undo index="2" exp="area" ref3D="1" dr="$A$136:$XFD$141" dn="Z_10B69522_62AE_4313_859A_9E4F497E803C_.wvu.Rows" sId="2"/>
    <undo index="1" exp="area" ref3D="1" dr="$A$86:$XFD$86"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6:XFD46" start="0" length="0">
      <dxf>
        <font>
          <sz val="10"/>
          <name val="Times New Roman"/>
          <scheme val="none"/>
        </font>
      </dxf>
    </rfmt>
    <rcc rId="0" sId="2" dxf="1">
      <nc r="C46" t="inlineStr">
        <is>
          <t>188 1 08 07100 01 0000 110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6" t="inlineStr">
        <is>
          <t>Государственная пошлина за выдачу и обмен паспорта гражданина Российской Федерации</t>
        </is>
      </nc>
      <n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46" t="inlineStr">
        <is>
          <t>Министерство внутренних дел Российской Федерации</t>
        </is>
      </nc>
      <ndxf>
        <font>
          <i/>
          <sz val="10"/>
          <color auto="1"/>
          <name val="Times New Roman"/>
          <scheme val="none"/>
        </font>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46" start="0" length="0">
      <dxf>
        <font>
          <sz val="10"/>
          <color auto="1"/>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umFmtId="4">
      <nc r="G46">
        <v>2516.9</v>
      </nc>
      <ndxf>
        <font>
          <i/>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46">
        <v>2013.98</v>
      </nc>
      <ndxf>
        <font>
          <i/>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46">
        <v>2900</v>
      </nc>
      <ndxf>
        <font>
          <i/>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46">
        <v>3039.2</v>
      </nc>
      <ndxf>
        <font>
          <i/>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46">
        <v>3175.9639999999995</v>
      </nc>
      <ndxf>
        <font>
          <i/>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46">
        <v>3312.5</v>
      </nc>
      <ndxf>
        <font>
          <i/>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6" start="0" length="0">
      <dxf>
        <alignment vertical="top" readingOrder="0"/>
      </dxf>
    </rfmt>
    <rfmt sheetId="2" sqref="N46" start="0" length="0">
      <dxf>
        <alignment vertical="top" readingOrder="0"/>
      </dxf>
    </rfmt>
  </rrc>
  <rrc rId="3164" sId="2" ref="A46:XFD46" action="deleteRow">
    <undo index="7" exp="ref" v="1" dr="L46" r="L45" sId="2"/>
    <undo index="7" exp="ref" v="1" dr="K46" r="K45" sId="2"/>
    <undo index="7" exp="ref" v="1" dr="J46" r="J45" sId="2"/>
    <undo index="7" exp="ref" v="1" dr="I46" r="I45" sId="2"/>
    <undo index="7" exp="ref" v="1" dr="H46" r="H45" sId="2"/>
    <undo index="7" exp="ref" v="1" dr="G46" r="G45"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4:$XFD$224" dn="Z_10B69522_62AE_4313_859A_9E4F497E803C_.wvu.Rows" sId="2"/>
    <undo index="4" exp="area" ref3D="1" dr="$A$144:$XFD$144" dn="Z_10B69522_62AE_4313_859A_9E4F497E803C_.wvu.Rows" sId="2"/>
    <undo index="2" exp="area" ref3D="1" dr="$A$135:$XFD$140" dn="Z_10B69522_62AE_4313_859A_9E4F497E803C_.wvu.Rows" sId="2"/>
    <undo index="1" exp="area" ref3D="1" dr="$A$85:$XFD$85"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6:XFD46" start="0" length="0">
      <dxf>
        <font>
          <sz val="10"/>
          <name val="Times New Roman"/>
          <scheme val="none"/>
        </font>
      </dxf>
    </rfmt>
    <rcc rId="0" sId="2" dxf="1">
      <nc r="C46" t="inlineStr">
        <is>
          <t>318 1 08 07110 01 0000 110</t>
        </is>
      </nc>
      <ndxf>
        <font>
          <i/>
          <sz val="10"/>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6" t="inlineStr">
        <is>
          <t>Государственная пошлина за государственную регистрацию межрегиональных, региональных и местных и общественных объединений, а также за государственную регистрацию изменений их учредительных документов</t>
        </is>
      </nc>
      <ndxf>
        <font>
          <i/>
          <sz val="10"/>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46" t="inlineStr">
        <is>
          <t>Министерство юстиции Российской Федерации</t>
        </is>
      </nc>
      <ndxf>
        <font>
          <i/>
          <sz val="10"/>
          <color auto="1"/>
          <name val="Times New Roman"/>
          <scheme val="none"/>
        </font>
        <alignment horizontal="center" vertical="top" wrapText="1" readingOrder="0"/>
        <border outline="0">
          <left style="thin">
            <color indexed="64"/>
          </left>
          <right style="thin">
            <color indexed="64"/>
          </right>
          <top style="thin">
            <color indexed="64"/>
          </top>
          <bottom style="thin">
            <color indexed="64"/>
          </bottom>
        </border>
      </ndxf>
    </rcc>
    <rfmt sheetId="2" sqref="F46" start="0" length="0">
      <dxf>
        <font>
          <i/>
          <sz val="10"/>
          <color auto="1"/>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c r="G46">
        <v>187.2</v>
      </nc>
      <ndxf>
        <font>
          <i/>
          <sz val="10"/>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2" dxf="1">
      <nc r="H46">
        <v>128.4</v>
      </nc>
      <ndxf>
        <font>
          <i/>
          <sz val="10"/>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2" dxf="1">
      <nc r="I46">
        <v>200</v>
      </nc>
      <ndxf>
        <font>
          <i/>
          <sz val="10"/>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2" dxf="1">
      <nc r="J46">
        <v>209.6</v>
      </nc>
      <ndxf>
        <font>
          <i/>
          <sz val="10"/>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2" dxf="1">
      <nc r="K46">
        <v>219</v>
      </nc>
      <ndxf>
        <font>
          <i/>
          <sz val="10"/>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2" dxf="1">
      <nc r="L46">
        <v>228.5</v>
      </nc>
      <ndxf>
        <font>
          <i/>
          <sz val="10"/>
          <name val="Times New Roman"/>
          <scheme val="none"/>
        </font>
        <alignment horizontal="center" vertical="top" readingOrder="0"/>
        <border outline="0">
          <left style="thin">
            <color indexed="64"/>
          </left>
          <right style="thin">
            <color indexed="64"/>
          </right>
          <top style="thin">
            <color indexed="64"/>
          </top>
          <bottom style="thin">
            <color indexed="64"/>
          </bottom>
        </border>
      </ndxf>
    </rcc>
    <rfmt sheetId="2" sqref="M46" start="0" length="0">
      <dxf>
        <alignment vertical="top" readingOrder="0"/>
      </dxf>
    </rfmt>
    <rfmt sheetId="2" sqref="N46" start="0" length="0">
      <dxf>
        <alignment vertical="top" readingOrder="0"/>
      </dxf>
    </rfmt>
  </rrc>
  <rrc rId="3165" sId="2" ref="A46:XFD46" action="deleteRow">
    <undo index="9" exp="ref" v="1" dr="L46" r="L45" sId="2"/>
    <undo index="9" exp="ref" v="1" dr="K46" r="K45" sId="2"/>
    <undo index="9" exp="ref" v="1" dr="J46" r="J45" sId="2"/>
    <undo index="9" exp="ref" v="1" dr="I46" r="I45" sId="2"/>
    <undo index="9" exp="ref" v="1" dr="H46" r="H45" sId="2"/>
    <undo index="9" exp="ref" v="1" dr="G46" r="G45"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3:$XFD$223" dn="Z_10B69522_62AE_4313_859A_9E4F497E803C_.wvu.Rows" sId="2"/>
    <undo index="4" exp="area" ref3D="1" dr="$A$143:$XFD$143" dn="Z_10B69522_62AE_4313_859A_9E4F497E803C_.wvu.Rows" sId="2"/>
    <undo index="2" exp="area" ref3D="1" dr="$A$134:$XFD$139" dn="Z_10B69522_62AE_4313_859A_9E4F497E803C_.wvu.Rows" sId="2"/>
    <undo index="1" exp="area" ref3D="1" dr="$A$84:$XFD$84"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6:XFD46" start="0" length="0">
      <dxf>
        <font>
          <sz val="10"/>
          <name val="Times New Roman"/>
          <scheme val="none"/>
        </font>
      </dxf>
    </rfmt>
    <rcc rId="0" sId="2" dxf="1">
      <nc r="C46" t="inlineStr">
        <is>
          <t>318 1 08 07120 01 0000 110</t>
        </is>
      </nc>
      <ndxf>
        <font>
          <i/>
          <sz val="10"/>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6" t="inlineStr">
        <is>
          <t>Государственная пошлина за государственную регистрацию политических партий и региональных отделений политических партий</t>
        </is>
      </nc>
      <ndxf>
        <font>
          <i/>
          <sz val="10"/>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46" t="inlineStr">
        <is>
          <t>Министерство юстиции Российской Федерации</t>
        </is>
      </nc>
      <ndxf>
        <font>
          <i/>
          <sz val="10"/>
          <color auto="1"/>
          <name val="Times New Roman"/>
          <scheme val="none"/>
        </font>
        <alignment horizontal="center" vertical="top" wrapText="1" readingOrder="0"/>
        <border outline="0">
          <left style="thin">
            <color indexed="64"/>
          </left>
          <right style="thin">
            <color indexed="64"/>
          </right>
          <top style="thin">
            <color indexed="64"/>
          </top>
          <bottom style="thin">
            <color indexed="64"/>
          </bottom>
        </border>
      </ndxf>
    </rcc>
    <rfmt sheetId="2" sqref="F46" start="0" length="0">
      <dxf>
        <font>
          <i/>
          <sz val="10"/>
          <color rgb="FFFF000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umFmtId="4">
      <nc r="G46">
        <v>4</v>
      </nc>
      <ndxf>
        <font>
          <i/>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46">
        <v>4</v>
      </nc>
      <ndxf>
        <font>
          <i/>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46">
        <v>4</v>
      </nc>
      <ndxf>
        <font>
          <i/>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46">
        <v>4.2</v>
      </nc>
      <ndxf>
        <font>
          <i/>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46">
        <v>4.4000000000000004</v>
      </nc>
      <ndxf>
        <font>
          <i/>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46">
        <v>4.5999999999999996</v>
      </nc>
      <ndxf>
        <font>
          <i/>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6" start="0" length="0">
      <dxf>
        <alignment vertical="top" readingOrder="0"/>
      </dxf>
    </rfmt>
    <rfmt sheetId="2" sqref="N46" start="0" length="0">
      <dxf>
        <alignment vertical="top" readingOrder="0"/>
      </dxf>
    </rfmt>
  </rrc>
  <rrc rId="3166" sId="2" ref="A46:XFD46" action="deleteRow">
    <undo index="11" exp="ref" v="1" dr="L46" r="L45" sId="2"/>
    <undo index="11" exp="ref" v="1" dr="K46" r="K45" sId="2"/>
    <undo index="11" exp="ref" v="1" dr="J46" r="J45" sId="2"/>
    <undo index="11" exp="ref" v="1" dr="I46" r="I45" sId="2"/>
    <undo index="11" exp="ref" v="1" dr="H46" r="H45" sId="2"/>
    <undo index="11" exp="ref" v="1" dr="G46" r="G45"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2:$XFD$222" dn="Z_10B69522_62AE_4313_859A_9E4F497E803C_.wvu.Rows" sId="2"/>
    <undo index="4" exp="area" ref3D="1" dr="$A$142:$XFD$142" dn="Z_10B69522_62AE_4313_859A_9E4F497E803C_.wvu.Rows" sId="2"/>
    <undo index="2" exp="area" ref3D="1" dr="$A$133:$XFD$138" dn="Z_10B69522_62AE_4313_859A_9E4F497E803C_.wvu.Rows" sId="2"/>
    <undo index="1" exp="area" ref3D="1" dr="$A$83:$XFD$83"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6:XFD46" start="0" length="0">
      <dxf>
        <font>
          <sz val="10"/>
          <name val="Times New Roman"/>
          <scheme val="none"/>
        </font>
      </dxf>
    </rfmt>
    <rcc rId="0" sId="2" dxf="1">
      <nc r="C46" t="inlineStr">
        <is>
          <t>096 1 08 07130 01 0000 110</t>
        </is>
      </nc>
      <ndxf>
        <font>
          <i/>
          <sz val="10"/>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6" t="inlineStr">
        <is>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t>
        </is>
      </nc>
      <ndxf>
        <font>
          <i/>
          <sz val="10"/>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46" t="inlineStr">
        <is>
          <t>Федеральная служба по надзору в сфере связи, информационных технологий и массовых коммуникаций</t>
        </is>
      </nc>
      <ndxf>
        <font>
          <i/>
          <sz val="10"/>
          <color rgb="FF00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ndxf>
    </rcc>
    <rfmt sheetId="2" sqref="F46" start="0" length="0">
      <dxf>
        <font>
          <i/>
          <sz val="10"/>
          <color rgb="FFFF000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umFmtId="4">
      <nc r="G46">
        <v>326.10000000000002</v>
      </nc>
      <ndxf>
        <font>
          <i/>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46">
        <v>165.3</v>
      </nc>
      <ndxf>
        <font>
          <i/>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46">
        <v>200</v>
      </nc>
      <ndxf>
        <font>
          <i/>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46">
        <v>209.6</v>
      </nc>
      <ndxf>
        <font>
          <i/>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46">
        <v>219.03200000000001</v>
      </nc>
      <ndxf>
        <font>
          <i/>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46">
        <v>228.5</v>
      </nc>
      <ndxf>
        <font>
          <i/>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6" start="0" length="0">
      <dxf>
        <alignment vertical="top" readingOrder="0"/>
      </dxf>
    </rfmt>
    <rfmt sheetId="2" sqref="N46" start="0" length="0">
      <dxf>
        <alignment vertical="top" readingOrder="0"/>
      </dxf>
    </rfmt>
  </rrc>
  <rrc rId="3167" sId="2" ref="A46:XFD46" action="deleteRow">
    <undo index="13" exp="ref" v="1" dr="L46" r="L45" sId="2"/>
    <undo index="13" exp="ref" v="1" dr="K46" r="K45" sId="2"/>
    <undo index="13" exp="ref" v="1" dr="J46" r="J45" sId="2"/>
    <undo index="13" exp="ref" v="1" dr="I46" r="I45" sId="2"/>
    <undo index="13" exp="ref" v="1" dr="H46" r="H45" sId="2"/>
    <undo index="13" exp="ref" v="1" dr="G46" r="G45"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1:$XFD$221" dn="Z_10B69522_62AE_4313_859A_9E4F497E803C_.wvu.Rows" sId="2"/>
    <undo index="4" exp="area" ref3D="1" dr="$A$141:$XFD$141" dn="Z_10B69522_62AE_4313_859A_9E4F497E803C_.wvu.Rows" sId="2"/>
    <undo index="2" exp="area" ref3D="1" dr="$A$132:$XFD$137" dn="Z_10B69522_62AE_4313_859A_9E4F497E803C_.wvu.Rows" sId="2"/>
    <undo index="1" exp="area" ref3D="1" dr="$A$82:$XFD$82"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6:XFD46" start="0" length="0">
      <dxf>
        <font>
          <sz val="10"/>
          <name val="Times New Roman"/>
          <scheme val="none"/>
        </font>
      </dxf>
    </rfmt>
    <rcc rId="0" sId="2" dxf="1">
      <nc r="C46" t="inlineStr">
        <is>
          <t>000 1 08 07140 01 0000 110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6" t="inlineStr">
        <is>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is>
      </nc>
      <n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fmt sheetId="2" sqref="E46" start="0" length="0">
      <dxf>
        <font>
          <i/>
          <sz val="10"/>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2" sqref="F46" start="0" length="0">
      <dxf>
        <font>
          <i/>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c r="G46">
        <f>G47+G48</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H46">
        <f>H47+H48</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I46">
        <f>I47+I48</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J46">
        <f>J47+J48</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K46">
        <f>K47+K48</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L46">
        <f>L47+L48</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6" start="0" length="0">
      <dxf>
        <alignment vertical="top" readingOrder="0"/>
      </dxf>
    </rfmt>
    <rfmt sheetId="2" sqref="N46" start="0" length="0">
      <dxf>
        <alignment vertical="top" readingOrder="0"/>
      </dxf>
    </rfmt>
  </rrc>
  <rrc rId="3168" sId="2" ref="A46:XFD46"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20:$XFD$220" dn="Z_10B69522_62AE_4313_859A_9E4F497E803C_.wvu.Rows" sId="2"/>
    <undo index="4" exp="area" ref3D="1" dr="$A$140:$XFD$140" dn="Z_10B69522_62AE_4313_859A_9E4F497E803C_.wvu.Rows" sId="2"/>
    <undo index="2" exp="area" ref3D="1" dr="$A$131:$XFD$136" dn="Z_10B69522_62AE_4313_859A_9E4F497E803C_.wvu.Rows" sId="2"/>
    <undo index="1" exp="area" ref3D="1" dr="$A$81:$XFD$81"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6:XFD46" start="0" length="0">
      <dxf>
        <font>
          <sz val="10"/>
          <name val="Times New Roman"/>
          <scheme val="none"/>
        </font>
      </dxf>
    </rfmt>
    <rcc rId="0" sId="2" dxf="1">
      <nc r="C46" t="inlineStr">
        <is>
          <t>188 1 08 07141 01 0000 110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6" t="inlineStr">
        <is>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46" t="inlineStr">
        <is>
          <t>Министерство внутренних дел Российской Федерации</t>
        </is>
      </nc>
      <ndxf>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46" start="0" length="0">
      <dxf>
        <alignment vertical="top" readingOrder="0"/>
        <border outline="0">
          <left style="thin">
            <color indexed="64"/>
          </left>
          <right style="thin">
            <color indexed="64"/>
          </right>
          <top style="thin">
            <color indexed="64"/>
          </top>
          <bottom style="thin">
            <color indexed="64"/>
          </bottom>
        </border>
      </dxf>
    </rfmt>
    <rcc rId="0" sId="2" dxf="1" numFmtId="4">
      <nc r="G4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46">
        <v>309.02999999999997</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46">
        <v>230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46">
        <v>241</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46">
        <v>251.88679999999999</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46">
        <v>262.7</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6" start="0" length="0">
      <dxf>
        <alignment vertical="top" readingOrder="0"/>
      </dxf>
    </rfmt>
    <rfmt sheetId="2" sqref="N46" start="0" length="0">
      <dxf>
        <alignment vertical="top" readingOrder="0"/>
      </dxf>
    </rfmt>
  </rrc>
  <rrc rId="3169" sId="2" ref="A46:XFD46"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19:$XFD$219" dn="Z_10B69522_62AE_4313_859A_9E4F497E803C_.wvu.Rows" sId="2"/>
    <undo index="4" exp="area" ref3D="1" dr="$A$139:$XFD$139" dn="Z_10B69522_62AE_4313_859A_9E4F497E803C_.wvu.Rows" sId="2"/>
    <undo index="2" exp="area" ref3D="1" dr="$A$130:$XFD$135" dn="Z_10B69522_62AE_4313_859A_9E4F497E803C_.wvu.Rows" sId="2"/>
    <undo index="1" exp="area" ref3D="1" dr="$A$80:$XFD$80"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6:XFD46" start="0" length="0">
      <dxf>
        <font>
          <sz val="10"/>
          <name val="Times New Roman"/>
          <scheme val="none"/>
        </font>
      </dxf>
    </rfmt>
    <rcc rId="0" sId="2" dxf="1">
      <nc r="C46" t="inlineStr">
        <is>
          <t>843 1 08 07142 01 0000 110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6" t="inlineStr">
        <is>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is>
      </nc>
      <ndxf>
        <font>
          <sz val="10"/>
          <color auto="1"/>
          <name val="Times New Roman"/>
          <scheme val="none"/>
        </font>
        <numFmt numFmtId="164" formatCode="?"/>
        <alignment horizontal="left" vertical="top" wrapText="1" readingOrder="0"/>
        <border outline="0">
          <left style="thin">
            <color indexed="64"/>
          </left>
          <right style="thin">
            <color indexed="64"/>
          </right>
          <top style="thin">
            <color indexed="64"/>
          </top>
          <bottom style="thin">
            <color indexed="64"/>
          </bottom>
        </border>
      </ndxf>
    </rcc>
    <rcc rId="0" sId="2" dxf="1">
      <nc r="E46" t="inlineStr">
        <is>
          <t>Служба Республики Коми строительного, жилищного и технического надзора (контроля)</t>
        </is>
      </nc>
      <ndxf>
        <alignment horizontal="center" vertical="top" wrapText="1" readingOrder="0"/>
        <border outline="0">
          <left style="thin">
            <color indexed="64"/>
          </left>
          <right style="thin">
            <color indexed="64"/>
          </right>
          <top style="thin">
            <color indexed="64"/>
          </top>
          <bottom style="thin">
            <color indexed="64"/>
          </bottom>
        </border>
      </ndxf>
    </rcc>
    <rfmt sheetId="2" sqref="F46" start="0" length="0">
      <dxf>
        <alignment vertical="top" readingOrder="0"/>
        <border outline="0">
          <left style="thin">
            <color indexed="64"/>
          </left>
          <right style="thin">
            <color indexed="64"/>
          </right>
          <top style="thin">
            <color indexed="64"/>
          </top>
          <bottom style="thin">
            <color indexed="64"/>
          </bottom>
        </border>
      </dxf>
    </rfmt>
    <rcc rId="0" sId="2" dxf="1" numFmtId="4">
      <nc r="G46">
        <v>9093.7999999999993</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46">
        <v>6308.83</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46">
        <v>11100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46">
        <v>11632.8</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46">
        <v>12156.275999999998</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46">
        <v>12679</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6" start="0" length="0">
      <dxf>
        <alignment vertical="top" readingOrder="0"/>
      </dxf>
    </rfmt>
    <rfmt sheetId="2" sqref="N46" start="0" length="0">
      <dxf>
        <alignment vertical="top" readingOrder="0"/>
      </dxf>
    </rfmt>
  </rrc>
  <rrc rId="3170" sId="2" ref="A45:XFD45" action="deleteRow">
    <undo index="3" exp="ref" v="1" dr="L45" r="L41" sId="2"/>
    <undo index="3" exp="ref" v="1" dr="K45" r="K41" sId="2"/>
    <undo index="3" exp="ref" v="1" dr="J45" r="J41" sId="2"/>
    <undo index="3" exp="ref" v="1" dr="I45" r="I41" sId="2"/>
    <undo index="3" exp="ref" v="1" dr="H45" r="H41" sId="2"/>
    <undo index="3" exp="ref" v="1" dr="G45" r="G41"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18:$XFD$218" dn="Z_10B69522_62AE_4313_859A_9E4F497E803C_.wvu.Rows" sId="2"/>
    <undo index="4" exp="area" ref3D="1" dr="$A$138:$XFD$138" dn="Z_10B69522_62AE_4313_859A_9E4F497E803C_.wvu.Rows" sId="2"/>
    <undo index="2" exp="area" ref3D="1" dr="$A$129:$XFD$134" dn="Z_10B69522_62AE_4313_859A_9E4F497E803C_.wvu.Rows" sId="2"/>
    <undo index="1" exp="area" ref3D="1" dr="$A$79:$XFD$79"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5:XFD45" start="0" length="0">
      <dxf>
        <font>
          <sz val="10"/>
          <name val="Times New Roman"/>
          <scheme val="none"/>
        </font>
      </dxf>
    </rfmt>
    <rcc rId="0" sId="2" dxf="1">
      <nc r="C45" t="inlineStr">
        <is>
          <t>000 1 08 07000 01 0000 110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5" t="inlineStr">
        <is>
          <t>Государственная пошлина за государственную регистрацию, а также за совершение прочих юридически значимых действий</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45" t="inlineStr">
        <is>
          <t>Админситрация муниципального городского округа "Инта"</t>
        </is>
      </nc>
      <ndxf>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45" start="0" length="0">
      <dxf>
        <alignment vertical="top" readingOrder="0"/>
        <border outline="0">
          <left style="thin">
            <color indexed="64"/>
          </left>
          <right style="thin">
            <color indexed="64"/>
          </right>
          <top style="thin">
            <color indexed="64"/>
          </top>
          <bottom style="thin">
            <color indexed="64"/>
          </bottom>
        </border>
      </dxf>
    </rfmt>
    <rcc rId="0" sId="2" dxf="1">
      <nc r="G45">
        <f>#REF!+#REF!+#REF!+#REF!+#REF!+#REF!+#REF!+#REF!+G46+G48+G50+G51+G52+G53</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H45">
        <f>#REF!+#REF!+#REF!+#REF!+#REF!+#REF!+#REF!+#REF!+H46+H48+H50+H51+H52+H53</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I45">
        <f>#REF!+#REF!+#REF!+#REF!+#REF!+#REF!+#REF!+#REF!+I46+I48+I50+I51+I52+I53</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J45">
        <f>#REF!+#REF!+#REF!+#REF!+#REF!+#REF!+#REF!+#REF!+J46+J48+J50+J51+J52+J53</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K45">
        <f>#REF!+#REF!+#REF!+#REF!+#REF!+#REF!+#REF!+#REF!+K46+K48+K50+K51+K52+K53</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L45">
        <f>#REF!+#REF!+#REF!+#REF!+#REF!+#REF!+#REF!+#REF!+L46+L48+L50+L51+L52+L53</f>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5" start="0" length="0">
      <dxf>
        <alignment vertical="top" readingOrder="0"/>
      </dxf>
    </rfmt>
    <rfmt sheetId="2" sqref="N45" start="0" length="0">
      <dxf>
        <alignment vertical="top" readingOrder="0"/>
      </dxf>
    </rfmt>
    <rfmt sheetId="2" sqref="O45" start="0" length="0">
      <dxf>
        <numFmt numFmtId="165" formatCode="#,##0.0"/>
      </dxf>
    </rfmt>
  </rrc>
  <rcc rId="3171" sId="2">
    <oc r="C46" t="inlineStr">
      <is>
        <t>827 1 08 07172 01 0000 110</t>
      </is>
    </oc>
    <nc r="C46" t="inlineStr">
      <is>
        <t>923 1 08 07173 01 0000 110</t>
      </is>
    </nc>
  </rcc>
  <rrc rId="3172" sId="2" ref="A45:XFD45"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17:$XFD$217" dn="Z_10B69522_62AE_4313_859A_9E4F497E803C_.wvu.Rows" sId="2"/>
    <undo index="4" exp="area" ref3D="1" dr="$A$137:$XFD$137" dn="Z_10B69522_62AE_4313_859A_9E4F497E803C_.wvu.Rows" sId="2"/>
    <undo index="2" exp="area" ref3D="1" dr="$A$128:$XFD$133" dn="Z_10B69522_62AE_4313_859A_9E4F497E803C_.wvu.Rows" sId="2"/>
    <undo index="1" exp="area" ref3D="1" dr="$A$78:$XFD$78"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cc rId="3173" sId="2" odxf="1" dxf="1">
    <nc r="E45" t="inlineStr">
      <is>
        <t>Админситрация муниципального городского округа "Инта"</t>
      </is>
    </nc>
    <odxf>
      <font>
        <i/>
        <sz val="10"/>
        <name val="Times New Roman"/>
        <scheme val="none"/>
      </font>
    </odxf>
    <ndxf>
      <font>
        <i val="0"/>
        <sz val="10"/>
        <name val="Times New Roman"/>
        <scheme val="none"/>
      </font>
    </ndxf>
  </rcc>
  <rcc rId="3174" sId="2">
    <oc r="E44" t="inlineStr">
      <is>
        <t>Админситрация муниципального городского округа "Инта"</t>
      </is>
    </oc>
    <nc r="E44"/>
  </rcc>
  <rfmt sheetId="2" sqref="G44" start="0" length="0">
    <dxf>
      <font>
        <i/>
        <sz val="10"/>
        <name val="Times New Roman"/>
        <scheme val="none"/>
      </font>
    </dxf>
  </rfmt>
  <rfmt sheetId="2" sqref="H44" start="0" length="0">
    <dxf>
      <font>
        <i/>
        <sz val="10"/>
        <name val="Times New Roman"/>
        <scheme val="none"/>
      </font>
    </dxf>
  </rfmt>
  <rfmt sheetId="2" sqref="I44" start="0" length="0">
    <dxf>
      <font>
        <i/>
        <sz val="10"/>
        <name val="Times New Roman"/>
        <scheme val="none"/>
      </font>
    </dxf>
  </rfmt>
  <rfmt sheetId="2" sqref="J44" start="0" length="0">
    <dxf>
      <font>
        <i/>
        <sz val="10"/>
        <name val="Times New Roman"/>
        <scheme val="none"/>
      </font>
    </dxf>
  </rfmt>
  <rfmt sheetId="2" sqref="K44" start="0" length="0">
    <dxf>
      <font>
        <i/>
        <sz val="10"/>
        <name val="Times New Roman"/>
        <scheme val="none"/>
      </font>
    </dxf>
  </rfmt>
  <rfmt sheetId="2" sqref="L44" start="0" length="0">
    <dxf>
      <font>
        <i/>
        <sz val="10"/>
        <name val="Times New Roman"/>
        <scheme val="none"/>
      </font>
    </dxf>
  </rfmt>
  <rfmt sheetId="2" sqref="A45:XFD45" start="0" length="2147483647">
    <dxf>
      <font>
        <sz val="9"/>
      </font>
    </dxf>
  </rfmt>
  <rrc rId="3175" sId="2" ref="A45:XFD45"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18:$XFD$218" dn="Z_10B69522_62AE_4313_859A_9E4F497E803C_.wvu.Rows" sId="2"/>
    <undo index="4" exp="area" ref3D="1" dr="$A$138:$XFD$138" dn="Z_10B69522_62AE_4313_859A_9E4F497E803C_.wvu.Rows" sId="2"/>
    <undo index="2" exp="area" ref3D="1" dr="$A$129:$XFD$134" dn="Z_10B69522_62AE_4313_859A_9E4F497E803C_.wvu.Rows" sId="2"/>
    <undo index="1" exp="area" ref3D="1" dr="$A$79:$XFD$79"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cc rId="3176" sId="2">
    <oc r="C44" t="inlineStr">
      <is>
        <t>188 1 08 06000 01 0000 110</t>
      </is>
    </oc>
    <nc r="C44" t="inlineStr">
      <is>
        <t>000 1 08 07000 01 0000 110</t>
      </is>
    </nc>
  </rcc>
  <rfmt sheetId="2" sqref="D44" start="0" length="0">
    <dxf>
      <font>
        <b/>
        <i val="0"/>
        <sz val="8"/>
        <color auto="1"/>
        <name val="Arial Narrow"/>
        <scheme val="none"/>
      </font>
      <alignment vertical="center" readingOrder="0"/>
      <border outline="0">
        <left style="hair">
          <color indexed="64"/>
        </left>
        <right style="hair">
          <color indexed="64"/>
        </right>
      </border>
    </dxf>
  </rfmt>
  <rcc rId="3177" sId="2" odxf="1" dxf="1">
    <oc r="D44" t="inlineStr">
      <is>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is>
    </oc>
    <nc r="D44" t="inlineStr">
      <is>
        <t>Государственная пошлина за государственную регистрацию, а также за совершение прочих юридически значимых действий</t>
      </is>
    </nc>
    <ndxf>
      <font>
        <b val="0"/>
        <i/>
        <sz val="10"/>
        <color auto="1"/>
        <name val="Times New Roman"/>
        <scheme val="none"/>
      </font>
      <numFmt numFmtId="0" formatCode="General"/>
      <alignment horizontal="general" vertical="top" readingOrder="0"/>
      <border outline="0">
        <left style="thin">
          <color indexed="64"/>
        </left>
        <right style="thin">
          <color indexed="64"/>
        </right>
      </border>
    </ndxf>
  </rcc>
  <rfmt sheetId="2" sqref="C46" start="0" length="0">
    <dxf>
      <font>
        <sz val="10"/>
        <color auto="1"/>
        <name val="Times New Roman"/>
        <scheme val="none"/>
      </font>
    </dxf>
  </rfmt>
  <rfmt sheetId="2" sqref="C46" start="0" length="0">
    <dxf>
      <font>
        <i val="0"/>
        <sz val="10"/>
        <color auto="1"/>
        <name val="Times New Roman"/>
        <scheme val="none"/>
      </font>
    </dxf>
  </rfmt>
  <rfmt sheetId="2" sqref="D45" start="0" length="0">
    <dxf>
      <font>
        <b/>
        <i val="0"/>
        <sz val="8"/>
        <color auto="1"/>
        <name val="Arial Narrow"/>
        <scheme val="none"/>
      </font>
      <alignment vertical="center" readingOrder="0"/>
      <border outline="0">
        <left style="hair">
          <color indexed="64"/>
        </left>
        <right style="hair">
          <color indexed="64"/>
        </right>
      </border>
    </dxf>
  </rfmt>
  <rfmt sheetId="2" sqref="D46" start="0" length="0">
    <dxf>
      <font>
        <b/>
        <i val="0"/>
        <sz val="8"/>
        <color auto="1"/>
        <name val="Arial Narrow"/>
        <scheme val="none"/>
      </font>
      <alignment vertical="center" readingOrder="0"/>
      <border outline="0">
        <left style="hair">
          <color indexed="64"/>
        </left>
        <right style="hair">
          <color indexed="64"/>
        </right>
      </border>
    </dxf>
  </rfmt>
  <rcc rId="3178" sId="2" odxf="1" dxf="1">
    <nc r="D45" t="inlineStr">
      <is>
        <t>Государственная пошлина за выдачу разрешения на установку рекламной конструкции</t>
      </is>
    </nc>
    <ndxf>
      <font>
        <b val="0"/>
        <i/>
        <sz val="10"/>
        <color auto="1"/>
        <name val="Times New Roman"/>
        <scheme val="none"/>
      </font>
      <numFmt numFmtId="0" formatCode="General"/>
      <alignment horizontal="general" vertical="top" readingOrder="0"/>
      <border outline="0">
        <left style="thin">
          <color indexed="64"/>
        </left>
        <right style="thin">
          <color indexed="64"/>
        </right>
      </border>
    </ndxf>
  </rcc>
  <rcc rId="3179" sId="2" odxf="1" dxf="1">
    <nc r="D46" t="inlineStr">
      <is>
        <t>Государственная пошлина за выдачу разрешения на установку рекламной конструкции</t>
      </is>
    </nc>
    <ndxf>
      <font>
        <b val="0"/>
        <sz val="10"/>
        <color auto="1"/>
        <name val="Times New Roman"/>
        <scheme val="none"/>
      </font>
      <numFmt numFmtId="164" formatCode="?"/>
      <alignment vertical="top" readingOrder="0"/>
      <border outline="0">
        <left style="thin">
          <color indexed="64"/>
        </left>
        <right style="thin">
          <color indexed="64"/>
        </right>
      </border>
    </ndxf>
  </rcc>
  <rcc rId="3180" sId="2" numFmtId="4">
    <nc r="G46">
      <v>0</v>
    </nc>
  </rcc>
  <rcc rId="3181" sId="2" numFmtId="4">
    <nc r="H46">
      <v>0</v>
    </nc>
  </rcc>
  <rcc rId="3182" sId="2" numFmtId="4">
    <nc r="I46">
      <v>0</v>
    </nc>
  </rcc>
  <rcc rId="3183" sId="2" numFmtId="4">
    <nc r="J46">
      <v>0</v>
    </nc>
  </rcc>
  <rcc rId="3184" sId="2" numFmtId="4">
    <nc r="K46">
      <v>0</v>
    </nc>
  </rcc>
  <rcc rId="3185" sId="2" numFmtId="4">
    <nc r="L46">
      <v>0</v>
    </nc>
  </rcc>
  <rfmt sheetId="2" sqref="G47" start="0" length="0">
    <dxf>
      <font>
        <i val="0"/>
        <sz val="9"/>
        <name val="Times New Roman"/>
        <scheme val="none"/>
      </font>
    </dxf>
  </rfmt>
  <rcc rId="3186" sId="2" odxf="1" dxf="1">
    <oc r="G47">
      <f>G48</f>
    </oc>
    <nc r="G47">
      <f>G48</f>
    </nc>
    <ndxf>
      <font>
        <i/>
        <sz val="10"/>
        <name val="Times New Roman"/>
        <scheme val="none"/>
      </font>
    </ndxf>
  </rcc>
  <rfmt sheetId="2" sqref="G45" start="0" length="0">
    <dxf/>
  </rfmt>
  <rfmt sheetId="2" sqref="H45" start="0" length="0">
    <dxf/>
  </rfmt>
  <rfmt sheetId="2" sqref="I45" start="0" length="0">
    <dxf/>
  </rfmt>
  <rfmt sheetId="2" sqref="J45" start="0" length="0">
    <dxf/>
  </rfmt>
  <rfmt sheetId="2" sqref="K45" start="0" length="0">
    <dxf/>
  </rfmt>
  <rfmt sheetId="2" sqref="L45" start="0" length="0">
    <dxf/>
  </rfmt>
  <rcc rId="3187" sId="2">
    <nc r="G45">
      <f>G46</f>
    </nc>
  </rcc>
  <rcc rId="3188" sId="2">
    <nc r="H45">
      <f>H46</f>
    </nc>
  </rcc>
  <rcc rId="3189" sId="2">
    <nc r="I45">
      <f>I46</f>
    </nc>
  </rcc>
  <rcc rId="3190" sId="2">
    <nc r="J45">
      <f>J46</f>
    </nc>
  </rcc>
  <rcc rId="3191" sId="2">
    <nc r="K45">
      <f>K46</f>
    </nc>
  </rcc>
  <rcc rId="3192" sId="2">
    <nc r="L45">
      <f>L46</f>
    </nc>
  </rcc>
  <rcc rId="3193" sId="2" numFmtId="4">
    <oc r="G44">
      <v>1334.6</v>
    </oc>
    <nc r="G44">
      <f>G45+G47</f>
    </nc>
  </rcc>
  <rcc rId="3194" sId="2" numFmtId="4">
    <oc r="H44">
      <v>2765.9</v>
    </oc>
    <nc r="H44">
      <f>H45+H47</f>
    </nc>
  </rcc>
  <rcc rId="3195" sId="2" numFmtId="4">
    <oc r="I44">
      <v>4000</v>
    </oc>
    <nc r="I44">
      <f>I45+I47</f>
    </nc>
  </rcc>
  <rcc rId="3196" sId="2" numFmtId="4">
    <oc r="J44">
      <v>4192</v>
    </oc>
    <nc r="J44">
      <f>J45+J47</f>
    </nc>
  </rcc>
  <rcc rId="3197" sId="2" numFmtId="4">
    <oc r="K44">
      <v>4380.6400000000003</v>
    </oc>
    <nc r="K44">
      <f>K45+K47</f>
    </nc>
  </rcc>
  <rcc rId="3198" sId="2" numFmtId="4">
    <oc r="L44">
      <v>4568.8999999999996</v>
    </oc>
    <nc r="L44">
      <f>L45+L47</f>
    </nc>
  </rcc>
  <rcc rId="3199" sId="2">
    <oc r="G41">
      <f>G42+G44+#REF!</f>
    </oc>
    <nc r="G41">
      <f>G42+G44</f>
    </nc>
  </rcc>
  <rcc rId="3200" sId="2">
    <oc r="H41">
      <f>H42+H44+#REF!</f>
    </oc>
    <nc r="H41">
      <f>H42+H44</f>
    </nc>
  </rcc>
  <rcc rId="3201" sId="2">
    <oc r="I41">
      <f>I42+I44+#REF!</f>
    </oc>
    <nc r="I41">
      <f>I42+I44</f>
    </nc>
  </rcc>
  <rcc rId="3202" sId="2">
    <oc r="J41">
      <f>J42+J44+#REF!</f>
    </oc>
    <nc r="J41">
      <f>J42+J44</f>
    </nc>
  </rcc>
  <rcc rId="3203" sId="2">
    <oc r="K41">
      <f>K42+K44+#REF!</f>
    </oc>
    <nc r="K41">
      <f>K42+K44</f>
    </nc>
  </rcc>
  <rcc rId="3204" sId="2">
    <oc r="L41">
      <f>L42+L44+#REF!</f>
    </oc>
    <nc r="L41">
      <f>L42+L44</f>
    </nc>
  </rcc>
  <rcc rId="3205" sId="2">
    <oc r="E22" t="inlineStr">
      <is>
        <t>Федеральная налоговая служба</t>
      </is>
    </oc>
    <nc r="E22"/>
  </rcc>
  <rcc rId="3206" sId="2">
    <oc r="E24" t="inlineStr">
      <is>
        <t>Федеральная налоговая служба</t>
      </is>
    </oc>
    <nc r="E24"/>
  </rcc>
  <rcc rId="3207" sId="2">
    <oc r="E34" t="inlineStr">
      <is>
        <t>Федеральная налоговая служба</t>
      </is>
    </oc>
    <nc r="E34"/>
  </rcc>
  <rcc rId="3208" sId="2">
    <oc r="E36" t="inlineStr">
      <is>
        <t>Федеральная налоговая служба</t>
      </is>
    </oc>
    <nc r="E36"/>
  </rcc>
  <rcc rId="3209" sId="2">
    <oc r="E42" t="inlineStr">
      <is>
        <t>Федеральная налоговая служба</t>
      </is>
    </oc>
    <nc r="E42"/>
  </rcc>
  <rcc rId="3210" sId="2">
    <nc r="C46" t="inlineStr">
      <is>
        <t>923 1 08 07150 01 0000 110</t>
      </is>
    </nc>
  </rcc>
  <rcc rId="3211" sId="2">
    <nc r="C45" t="inlineStr">
      <is>
        <t>923 1 08 07150 01 0000 110</t>
      </is>
    </nc>
  </rcc>
  <rcc rId="3212" sId="2">
    <oc r="C47" t="inlineStr">
      <is>
        <t>000 1 08 07170 01 0000 110</t>
      </is>
    </oc>
    <nc r="C47" t="inlineStr">
      <is>
        <t>923 1 08 07170 01 0000 110</t>
      </is>
    </nc>
  </rcc>
  <rrc rId="3213" sId="2" ref="A49:XFD49"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19:$XFD$219" dn="Z_10B69522_62AE_4313_859A_9E4F497E803C_.wvu.Rows" sId="2"/>
    <undo index="4" exp="area" ref3D="1" dr="$A$139:$XFD$139" dn="Z_10B69522_62AE_4313_859A_9E4F497E803C_.wvu.Rows" sId="2"/>
    <undo index="2" exp="area" ref3D="1" dr="$A$130:$XFD$135" dn="Z_10B69522_62AE_4313_859A_9E4F497E803C_.wvu.Rows" sId="2"/>
    <undo index="1" exp="area" ref3D="1" dr="$A$80:$XFD$80"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9:XFD49" start="0" length="0">
      <dxf>
        <font>
          <sz val="10"/>
          <name val="Times New Roman"/>
          <scheme val="none"/>
        </font>
      </dxf>
    </rfmt>
    <rcc rId="0" sId="2" dxf="1">
      <nc r="C49" t="inlineStr">
        <is>
          <t>000 108 07280 01 0000 110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9" t="inlineStr">
        <is>
          <t>Государственная пошлина за выдачу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is>
      </nc>
      <ndxf>
        <font>
          <i/>
          <sz val="10"/>
          <color auto="1"/>
          <name val="Times New Roman"/>
          <scheme val="none"/>
        </font>
        <numFmt numFmtId="164" formatCode="?"/>
        <alignment horizontal="left" vertical="top" wrapText="1" readingOrder="0"/>
        <border outline="0">
          <left style="thin">
            <color indexed="64"/>
          </left>
          <right style="thin">
            <color indexed="64"/>
          </right>
          <top style="thin">
            <color indexed="64"/>
          </top>
          <bottom style="thin">
            <color indexed="64"/>
          </bottom>
        </border>
      </ndxf>
    </rcc>
    <rfmt sheetId="2" sqref="E49" start="0" length="0">
      <dxf>
        <font>
          <i/>
          <sz val="10"/>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2" sqref="F49" start="0" length="0">
      <dxf>
        <font>
          <i/>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c r="G49">
        <f>G50</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H49">
        <f>H50</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I49">
        <f>I50</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J49">
        <f>J50</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K49">
        <f>K50</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L49">
        <f>L50</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9" start="0" length="0">
      <dxf>
        <alignment vertical="top" readingOrder="0"/>
      </dxf>
    </rfmt>
    <rfmt sheetId="2" sqref="N49" start="0" length="0">
      <dxf>
        <alignment vertical="top" readingOrder="0"/>
      </dxf>
    </rfmt>
  </rrc>
  <rrc rId="3214" sId="2" ref="A49:XFD49"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18:$XFD$218" dn="Z_10B69522_62AE_4313_859A_9E4F497E803C_.wvu.Rows" sId="2"/>
    <undo index="4" exp="area" ref3D="1" dr="$A$138:$XFD$138" dn="Z_10B69522_62AE_4313_859A_9E4F497E803C_.wvu.Rows" sId="2"/>
    <undo index="2" exp="area" ref3D="1" dr="$A$129:$XFD$134" dn="Z_10B69522_62AE_4313_859A_9E4F497E803C_.wvu.Rows" sId="2"/>
    <undo index="1" exp="area" ref3D="1" dr="$A$79:$XFD$79"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9:XFD49" start="0" length="0">
      <dxf>
        <font>
          <sz val="10"/>
          <name val="Times New Roman"/>
          <scheme val="none"/>
        </font>
      </dxf>
    </rfmt>
    <rcc rId="0" sId="2" dxf="1">
      <nc r="C49" t="inlineStr">
        <is>
          <t>852 108 07282 01 0000 110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9" t="inlineStr">
        <is>
          <t>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is>
      </nc>
      <ndxf>
        <font>
          <sz val="10"/>
          <color auto="1"/>
          <name val="Times New Roman"/>
          <scheme val="none"/>
        </font>
        <numFmt numFmtId="164" formatCode="?"/>
        <alignment horizontal="left" vertical="top" wrapText="1" readingOrder="0"/>
        <border outline="0">
          <left style="thin">
            <color indexed="64"/>
          </left>
          <right style="thin">
            <color indexed="64"/>
          </right>
          <top style="thin">
            <color indexed="64"/>
          </top>
          <bottom style="thin">
            <color indexed="64"/>
          </bottom>
        </border>
      </ndxf>
    </rcc>
    <rcc rId="0" sId="2" dxf="1">
      <nc r="E49" t="inlineStr">
        <is>
          <t xml:space="preserve">Министерство природных ресурсов и охраны окружающей среды Республики Коми </t>
        </is>
      </nc>
      <ndxf>
        <alignment horizontal="center" vertical="top" wrapText="1" readingOrder="0"/>
        <border outline="0">
          <left style="thin">
            <color indexed="64"/>
          </left>
          <right style="thin">
            <color indexed="64"/>
          </right>
          <top style="thin">
            <color indexed="64"/>
          </top>
          <bottom style="thin">
            <color indexed="64"/>
          </bottom>
        </border>
      </ndxf>
    </rcc>
    <rfmt sheetId="2" sqref="F49" start="0" length="0">
      <dxf>
        <alignment vertical="top" readingOrder="0"/>
        <border outline="0">
          <left style="thin">
            <color indexed="64"/>
          </left>
          <right style="thin">
            <color indexed="64"/>
          </right>
          <top style="thin">
            <color indexed="64"/>
          </top>
          <bottom style="thin">
            <color indexed="64"/>
          </bottom>
        </border>
      </dxf>
    </rfmt>
    <rcc rId="0" sId="2" dxf="1" numFmtId="4">
      <nc r="G49">
        <v>149.80000000000001</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49">
        <v>238.45</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49">
        <v>320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49">
        <v>320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49">
        <v>320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49">
        <v>320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9" start="0" length="0">
      <dxf>
        <alignment vertical="top" readingOrder="0"/>
      </dxf>
    </rfmt>
    <rfmt sheetId="2" sqref="N49" start="0" length="0">
      <dxf>
        <alignment vertical="top" readingOrder="0"/>
      </dxf>
    </rfmt>
  </rrc>
  <rrc rId="3215" sId="2" ref="A49:XFD49"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17:$XFD$217" dn="Z_10B69522_62AE_4313_859A_9E4F497E803C_.wvu.Rows" sId="2"/>
    <undo index="4" exp="area" ref3D="1" dr="$A$137:$XFD$137" dn="Z_10B69522_62AE_4313_859A_9E4F497E803C_.wvu.Rows" sId="2"/>
    <undo index="2" exp="area" ref3D="1" dr="$A$128:$XFD$133" dn="Z_10B69522_62AE_4313_859A_9E4F497E803C_.wvu.Rows" sId="2"/>
    <undo index="1" exp="area" ref3D="1" dr="$A$78:$XFD$78"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9:XFD49" start="0" length="0">
      <dxf>
        <font>
          <sz val="10"/>
          <name val="Times New Roman"/>
          <scheme val="none"/>
        </font>
        <fill>
          <patternFill patternType="solid">
            <bgColor theme="0"/>
          </patternFill>
        </fill>
      </dxf>
    </rfmt>
    <rcc rId="0" sId="2" dxf="1">
      <nc r="C49" t="inlineStr">
        <is>
          <t>844 108 07300 01 0000 110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9" t="inlineStr">
        <is>
          <t>Прочие государственные пошлины за совершение прочих юридически значимых действий, подлежащие зачислению в бюджет субъекта Российской Федерации</t>
        </is>
      </nc>
      <ndxf>
        <font>
          <i/>
          <sz val="10"/>
          <color auto="1"/>
          <name val="Times New Roman"/>
          <scheme val="none"/>
        </font>
        <numFmt numFmtId="164" formatCode="?"/>
        <alignment horizontal="left" vertical="top" wrapText="1" readingOrder="0"/>
        <border outline="0">
          <left style="thin">
            <color indexed="64"/>
          </left>
          <right style="thin">
            <color indexed="64"/>
          </right>
          <top style="thin">
            <color indexed="64"/>
          </top>
          <bottom style="thin">
            <color indexed="64"/>
          </bottom>
        </border>
      </ndxf>
    </rcc>
    <rcc rId="0" sId="2" dxf="1">
      <nc r="E49" t="inlineStr">
        <is>
          <t xml:space="preserve">Министерство инвестиций, промышленности и транспорта Республики Коми </t>
        </is>
      </nc>
      <ndxf>
        <alignment horizontal="center" vertical="top" wrapText="1" readingOrder="0"/>
        <border outline="0">
          <left style="thin">
            <color indexed="64"/>
          </left>
          <right style="thin">
            <color indexed="64"/>
          </right>
          <top style="thin">
            <color indexed="64"/>
          </top>
          <bottom style="thin">
            <color indexed="64"/>
          </bottom>
        </border>
      </ndxf>
    </rcc>
    <rfmt sheetId="2" sqref="F49" start="0" length="0">
      <dxf>
        <font>
          <i/>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umFmtId="4">
      <nc r="G49">
        <v>728.4</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49">
        <v>417.5</v>
      </nc>
      <ndxf>
        <font>
          <i/>
          <sz val="10"/>
          <name val="Times New Roman"/>
          <scheme val="none"/>
        </font>
        <numFmt numFmtId="165" formatCode="#,##0.0"/>
        <fill>
          <patternFill patternType="none">
            <bgColor indexed="65"/>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I49">
        <v>602</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49">
        <v>602</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49">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49">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9" start="0" length="0">
      <dxf>
        <alignment vertical="top" readingOrder="0"/>
      </dxf>
    </rfmt>
    <rfmt sheetId="2" sqref="N49" start="0" length="0">
      <dxf>
        <alignment vertical="top" readingOrder="0"/>
      </dxf>
    </rfmt>
  </rrc>
  <rrc rId="3216" sId="2" ref="A49:XFD49"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16:$XFD$216" dn="Z_10B69522_62AE_4313_859A_9E4F497E803C_.wvu.Rows" sId="2"/>
    <undo index="4" exp="area" ref3D="1" dr="$A$136:$XFD$136" dn="Z_10B69522_62AE_4313_859A_9E4F497E803C_.wvu.Rows" sId="2"/>
    <undo index="2" exp="area" ref3D="1" dr="$A$127:$XFD$132" dn="Z_10B69522_62AE_4313_859A_9E4F497E803C_.wvu.Rows" sId="2"/>
    <undo index="1" exp="area" ref3D="1" dr="$A$77:$XFD$77"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9:XFD49" start="0" length="0">
      <dxf>
        <font>
          <sz val="10"/>
          <name val="Times New Roman"/>
          <scheme val="none"/>
        </font>
      </dxf>
    </rfmt>
    <rcc rId="0" sId="2" dxf="1">
      <nc r="C49" t="inlineStr">
        <is>
          <t>875 1 08 07380 01 0000 110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9" t="inlineStr">
        <is>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is>
      </nc>
      <ndxf>
        <font>
          <sz val="10"/>
          <color auto="1"/>
          <name val="Times New Roman"/>
          <scheme val="none"/>
        </font>
        <numFmt numFmtId="164" formatCode="?"/>
        <alignment horizontal="left" vertical="top" wrapText="1" readingOrder="0"/>
        <border outline="0">
          <left style="thin">
            <color indexed="64"/>
          </left>
          <right style="thin">
            <color indexed="64"/>
          </right>
          <top style="thin">
            <color indexed="64"/>
          </top>
          <bottom style="thin">
            <color indexed="64"/>
          </bottom>
        </border>
      </ndxf>
    </rcc>
    <rcc rId="0" sId="2" dxf="1">
      <nc r="E49" t="inlineStr">
        <is>
          <t>Министерство образования, науки и молодежной политики Республики Коми</t>
        </is>
      </nc>
      <ndxf>
        <alignment horizontal="center" vertical="top" wrapText="1" readingOrder="0"/>
        <border outline="0">
          <left style="thin">
            <color indexed="64"/>
          </left>
          <right style="thin">
            <color indexed="64"/>
          </right>
          <top style="thin">
            <color indexed="64"/>
          </top>
          <bottom style="thin">
            <color indexed="64"/>
          </bottom>
        </border>
      </ndxf>
    </rcc>
    <rfmt sheetId="2" sqref="F49" start="0" length="0">
      <dxf>
        <alignment vertical="top" readingOrder="0"/>
        <border outline="0">
          <left style="thin">
            <color indexed="64"/>
          </left>
          <right style="thin">
            <color indexed="64"/>
          </right>
          <top style="thin">
            <color indexed="64"/>
          </top>
          <bottom style="thin">
            <color indexed="64"/>
          </bottom>
        </border>
      </dxf>
    </rfmt>
    <rcc rId="0" sId="2" dxf="1" numFmtId="4">
      <nc r="G49">
        <v>613.79999999999995</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49">
        <v>606</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49">
        <v>700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49">
        <v>700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49">
        <v>700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49">
        <v>700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9" start="0" length="0">
      <dxf>
        <alignment vertical="top" readingOrder="0"/>
      </dxf>
    </rfmt>
    <rfmt sheetId="2" sqref="N49" start="0" length="0">
      <dxf>
        <alignment vertical="top" readingOrder="0"/>
      </dxf>
    </rfmt>
  </rrc>
  <rrc rId="3217" sId="2" ref="A49:XFD49"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15:$XFD$215" dn="Z_10B69522_62AE_4313_859A_9E4F497E803C_.wvu.Rows" sId="2"/>
    <undo index="4" exp="area" ref3D="1" dr="$A$135:$XFD$135" dn="Z_10B69522_62AE_4313_859A_9E4F497E803C_.wvu.Rows" sId="2"/>
    <undo index="2" exp="area" ref3D="1" dr="$A$126:$XFD$131" dn="Z_10B69522_62AE_4313_859A_9E4F497E803C_.wvu.Rows" sId="2"/>
    <undo index="1" exp="area" ref3D="1" dr="$A$76:$XFD$76"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9:XFD49" start="0" length="0">
      <dxf>
        <font>
          <sz val="10"/>
          <name val="Times New Roman"/>
          <scheme val="none"/>
        </font>
      </dxf>
    </rfmt>
    <rcc rId="0" sId="2" dxf="1">
      <nc r="C49" t="inlineStr">
        <is>
          <t>875 1 08 07390 01 0000 110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9" t="inlineStr">
        <is>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is>
      </nc>
      <ndxf>
        <font>
          <sz val="10"/>
          <color auto="1"/>
          <name val="Times New Roman"/>
          <scheme val="none"/>
        </font>
        <numFmt numFmtId="164" formatCode="?"/>
        <alignment horizontal="left" vertical="top" wrapText="1" readingOrder="0"/>
        <border outline="0">
          <left style="thin">
            <color indexed="64"/>
          </left>
          <right style="thin">
            <color indexed="64"/>
          </right>
          <top style="thin">
            <color indexed="64"/>
          </top>
          <bottom style="thin">
            <color indexed="64"/>
          </bottom>
        </border>
      </ndxf>
    </rcc>
    <rcc rId="0" sId="2" dxf="1">
      <nc r="E49" t="inlineStr">
        <is>
          <t>Министерство образования, науки и молодежной политики Республики Коми</t>
        </is>
      </nc>
      <ndxf>
        <alignment horizontal="center" vertical="top" wrapText="1" readingOrder="0"/>
        <border outline="0">
          <left style="thin">
            <color indexed="64"/>
          </left>
          <right style="thin">
            <color indexed="64"/>
          </right>
          <top style="thin">
            <color indexed="64"/>
          </top>
          <bottom style="thin">
            <color indexed="64"/>
          </bottom>
        </border>
      </ndxf>
    </rcc>
    <rfmt sheetId="2" sqref="F49" start="0" length="0">
      <dxf>
        <alignment vertical="top" readingOrder="0"/>
        <border outline="0">
          <left style="thin">
            <color indexed="64"/>
          </left>
          <right style="thin">
            <color indexed="64"/>
          </right>
          <top style="thin">
            <color indexed="64"/>
          </top>
          <bottom style="thin">
            <color indexed="64"/>
          </bottom>
        </border>
      </dxf>
    </rfmt>
    <rcc rId="0" sId="2" dxf="1" numFmtId="4">
      <nc r="G49">
        <v>74.599999999999994</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49">
        <v>50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49">
        <v>60</v>
      </nc>
      <ndxf>
        <font>
          <sz val="10"/>
          <color theme="5" tint="-0.249977111117893"/>
          <name val="Times New Roman"/>
          <scheme val="none"/>
        </font>
        <numFmt numFmtId="165" formatCode="#,##0.0"/>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cc rId="0" sId="2" dxf="1" numFmtId="4">
      <nc r="J49">
        <v>60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49">
        <v>60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49">
        <v>60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9" start="0" length="0">
      <dxf>
        <alignment vertical="top" readingOrder="0"/>
      </dxf>
    </rfmt>
    <rfmt sheetId="2" sqref="N49" start="0" length="0">
      <dxf>
        <alignment vertical="top" readingOrder="0"/>
      </dxf>
    </rfmt>
  </rrc>
  <rrc rId="3218" sId="2" ref="A49:XFD49"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14:$XFD$214" dn="Z_10B69522_62AE_4313_859A_9E4F497E803C_.wvu.Rows" sId="2"/>
    <undo index="4" exp="area" ref3D="1" dr="$A$134:$XFD$134" dn="Z_10B69522_62AE_4313_859A_9E4F497E803C_.wvu.Rows" sId="2"/>
    <undo index="2" exp="area" ref3D="1" dr="$A$125:$XFD$130" dn="Z_10B69522_62AE_4313_859A_9E4F497E803C_.wvu.Rows" sId="2"/>
    <undo index="1" exp="area" ref3D="1" dr="$A$75:$XFD$75"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49:XFD49" start="0" length="0">
      <dxf>
        <font>
          <sz val="10"/>
          <name val="Times New Roman"/>
          <scheme val="none"/>
        </font>
      </dxf>
    </rfmt>
    <rcc rId="0" sId="2" dxf="1">
      <nc r="C49" t="inlineStr">
        <is>
          <t>843 1 08 07400 01 0000 110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49" t="inlineStr">
        <is>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49" t="inlineStr">
        <is>
          <t>Служба Республики Коми строительного, жилищного и технического надзора (контроля)</t>
        </is>
      </nc>
      <ndxf>
        <alignment horizontal="center" vertical="top" wrapText="1" readingOrder="0"/>
        <border outline="0">
          <left style="thin">
            <color indexed="64"/>
          </left>
          <right style="thin">
            <color indexed="64"/>
          </right>
          <top style="thin">
            <color indexed="64"/>
          </top>
          <bottom style="thin">
            <color indexed="64"/>
          </bottom>
        </border>
      </ndxf>
    </rcc>
    <rfmt sheetId="2" sqref="F49" start="0" length="0">
      <dxf>
        <alignment vertical="top" readingOrder="0"/>
        <border outline="0">
          <left style="thin">
            <color indexed="64"/>
          </left>
          <right style="thin">
            <color indexed="64"/>
          </right>
          <top style="thin">
            <color indexed="64"/>
          </top>
          <bottom style="thin">
            <color indexed="64"/>
          </bottom>
        </border>
      </dxf>
    </rfmt>
    <rcc rId="0" sId="2" dxf="1" numFmtId="4">
      <nc r="G49">
        <v>545.4</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49">
        <v>425</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49">
        <v>596</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49">
        <v>624.6</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49">
        <v>652.70000000000005</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49">
        <v>680.8</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49" start="0" length="0">
      <dxf>
        <alignment vertical="top" readingOrder="0"/>
      </dxf>
    </rfmt>
    <rfmt sheetId="2" sqref="N49" start="0" length="0">
      <dxf>
        <alignment vertical="top" readingOrder="0"/>
      </dxf>
    </rfmt>
  </rrc>
</revisions>
</file>

<file path=xl/revisions/revisionLog9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H149" start="0" length="0">
    <dxf/>
  </rfmt>
  <rcc rId="3219" sId="2">
    <oc r="H149">
      <f>H150+H152</f>
    </oc>
    <nc r="H149">
      <f>H150+H152</f>
    </nc>
  </rcc>
  <rcc rId="3220" sId="2" numFmtId="4">
    <oc r="H151">
      <v>0</v>
    </oc>
    <nc r="H151">
      <v>0.99</v>
    </nc>
  </rcc>
  <rcc rId="3221" sId="2" numFmtId="4">
    <oc r="H150">
      <f>H151</f>
    </oc>
    <nc r="H150">
      <f>H151</f>
    </nc>
  </rcc>
  <rcc rId="3222" sId="2" numFmtId="4">
    <oc r="H153">
      <v>0</v>
    </oc>
    <nc r="H153">
      <v>1057.94</v>
    </nc>
  </rcc>
  <rcc rId="3223" sId="2">
    <oc r="D51" t="inlineStr">
      <is>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is>
    </oc>
    <nc r="D51" t="inlineStr">
      <is>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is>
    </nc>
  </rcc>
  <rcc rId="3224" sId="2" odxf="1" dxf="1">
    <oc r="E51" t="inlineStr">
      <is>
        <t>Министерство Республики Коми имущественных и земельных отношений</t>
      </is>
    </oc>
    <nc r="E51" t="inlineStr">
      <is>
        <t>Админситрация муниципального городского округа "Инта"</t>
      </is>
    </nc>
    <odxf>
      <fill>
        <patternFill patternType="none">
          <bgColor indexed="65"/>
        </patternFill>
      </fill>
    </odxf>
    <ndxf>
      <fill>
        <patternFill patternType="solid">
          <bgColor theme="0"/>
        </patternFill>
      </fill>
    </ndxf>
  </rcc>
  <rcc rId="3225" sId="2" numFmtId="4">
    <oc r="G51">
      <v>200</v>
    </oc>
    <nc r="G51">
      <v>0</v>
    </nc>
  </rcc>
  <rcc rId="3226" sId="2" numFmtId="4">
    <oc r="I51">
      <v>1600</v>
    </oc>
    <nc r="I51">
      <v>0</v>
    </nc>
  </rcc>
  <rcc rId="3227" sId="2" numFmtId="4">
    <oc r="J51">
      <v>1680</v>
    </oc>
    <nc r="J51">
      <v>0</v>
    </nc>
  </rcc>
  <rcc rId="3228" sId="2" numFmtId="4">
    <oc r="K51">
      <v>1764</v>
    </oc>
    <nc r="K51">
      <v>0</v>
    </nc>
  </rcc>
  <rcc rId="3229" sId="2" numFmtId="4">
    <oc r="L51">
      <v>1852.2</v>
    </oc>
    <nc r="L51">
      <v>0</v>
    </nc>
  </rcc>
  <rcc rId="3230" sId="2" numFmtId="4">
    <oc r="H51">
      <v>1599.97</v>
    </oc>
    <nc r="H51">
      <v>83.73</v>
    </nc>
  </rcc>
  <rcc rId="3231" sId="2" numFmtId="4">
    <oc r="G53">
      <v>32000</v>
    </oc>
    <nc r="G53">
      <v>0</v>
    </nc>
  </rcc>
  <rcc rId="3232" sId="2" numFmtId="4">
    <oc r="H53">
      <v>18394.22</v>
    </oc>
    <nc r="H53">
      <v>0</v>
    </nc>
  </rcc>
  <rcc rId="3233" sId="2" numFmtId="4">
    <oc r="I53">
      <v>32000</v>
    </oc>
    <nc r="I53">
      <v>0</v>
    </nc>
  </rcc>
  <rcc rId="3234" sId="2" numFmtId="4">
    <oc r="K53">
      <v>32000</v>
    </oc>
    <nc r="K53">
      <v>0</v>
    </nc>
  </rcc>
  <rcc rId="3235" sId="2" numFmtId="4">
    <oc r="J53">
      <v>32000</v>
    </oc>
    <nc r="J53">
      <v>0</v>
    </nc>
  </rcc>
  <rcc rId="3236" sId="2" numFmtId="4">
    <oc r="L53">
      <v>32000</v>
    </oc>
    <nc r="L53">
      <v>0</v>
    </nc>
  </rcc>
  <rrc rId="3237" sId="2" ref="A52:XFD52" action="deleteRow">
    <undo index="1" exp="ref" v="1" dr="L52" r="L49" sId="2"/>
    <undo index="1" exp="ref" v="1" dr="K52" r="K49" sId="2"/>
    <undo index="1" exp="ref" v="1" dr="J52" r="J49" sId="2"/>
    <undo index="1" exp="ref" v="1" dr="I52" r="I49" sId="2"/>
    <undo index="1" exp="ref" v="1" dr="H52" r="H49" sId="2"/>
    <undo index="1" exp="ref" v="1" dr="G52" r="G49"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13:$XFD$213" dn="Z_10B69522_62AE_4313_859A_9E4F497E803C_.wvu.Rows" sId="2"/>
    <undo index="4" exp="area" ref3D="1" dr="$A$133:$XFD$133" dn="Z_10B69522_62AE_4313_859A_9E4F497E803C_.wvu.Rows" sId="2"/>
    <undo index="2" exp="area" ref3D="1" dr="$A$124:$XFD$129" dn="Z_10B69522_62AE_4313_859A_9E4F497E803C_.wvu.Rows" sId="2"/>
    <undo index="1" exp="area" ref3D="1" dr="$A$74:$XFD$74"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52:XFD52" start="0" length="0">
      <dxf>
        <font>
          <sz val="10"/>
          <name val="Times New Roman"/>
          <scheme val="none"/>
        </font>
      </dxf>
    </rfmt>
    <rcc rId="0" sId="2" dxf="1">
      <nc r="C52" t="inlineStr">
        <is>
          <t>000 1 11 03000 00 0000 120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52" t="inlineStr">
        <is>
          <t>Проценты, полученные от предоставления бюджетных кредитов внутри страны</t>
        </is>
      </nc>
      <n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fmt sheetId="2" sqref="E52" start="0" length="0">
      <dxf>
        <font>
          <sz val="10"/>
          <color auto="1"/>
          <name val="Times New Roman"/>
          <scheme val="none"/>
        </font>
        <alignment horizontal="center" vertical="top" wrapText="1" readingOrder="0"/>
        <border outline="0">
          <left style="thin">
            <color indexed="64"/>
          </left>
          <right style="thin">
            <color indexed="64"/>
          </right>
          <top style="thin">
            <color indexed="64"/>
          </top>
          <bottom style="thin">
            <color indexed="64"/>
          </bottom>
        </border>
      </dxf>
    </rfmt>
    <rfmt sheetId="2" sqref="F52" start="0" length="0">
      <dxf>
        <alignment vertical="top" readingOrder="0"/>
        <border outline="0">
          <left style="thin">
            <color indexed="64"/>
          </left>
          <right style="thin">
            <color indexed="64"/>
          </right>
          <top style="thin">
            <color indexed="64"/>
          </top>
          <bottom style="thin">
            <color indexed="64"/>
          </bottom>
        </border>
      </dxf>
    </rfmt>
    <rcc rId="0" sId="2" dxf="1">
      <nc r="G52">
        <f>G53</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H52">
        <f>H53</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I52">
        <f>I53</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J52">
        <f>J53</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K52">
        <f>K53</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L52">
        <f>L53</f>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52" start="0" length="0">
      <dxf>
        <alignment vertical="top" readingOrder="0"/>
      </dxf>
    </rfmt>
    <rfmt sheetId="2" sqref="N52" start="0" length="0">
      <dxf>
        <alignment vertical="top" readingOrder="0"/>
      </dxf>
    </rfmt>
  </rrc>
  <rrc rId="3238" sId="2" ref="A52:XFD52"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12:$XFD$212" dn="Z_10B69522_62AE_4313_859A_9E4F497E803C_.wvu.Rows" sId="2"/>
    <undo index="4" exp="area" ref3D="1" dr="$A$132:$XFD$132" dn="Z_10B69522_62AE_4313_859A_9E4F497E803C_.wvu.Rows" sId="2"/>
    <undo index="2" exp="area" ref3D="1" dr="$A$123:$XFD$128" dn="Z_10B69522_62AE_4313_859A_9E4F497E803C_.wvu.Rows" sId="2"/>
    <undo index="1" exp="area" ref3D="1" dr="$A$73:$XFD$73"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52:XFD52" start="0" length="0">
      <dxf>
        <font>
          <sz val="10"/>
          <name val="Times New Roman"/>
          <scheme val="none"/>
        </font>
      </dxf>
    </rfmt>
    <rcc rId="0" sId="2" dxf="1">
      <nc r="C52" t="inlineStr">
        <is>
          <t>892 1 11 03020 02 0000 120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52" t="inlineStr">
        <is>
          <t>Проценты, полученные от предоставления бюджетных кредитов внутри страны за счет средств бюджетов субъектов Российской Федерации</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52" t="inlineStr">
        <is>
          <t>Министерство финансов Республики Коми</t>
        </is>
      </nc>
      <ndxf>
        <font>
          <sz val="10"/>
          <color auto="1"/>
          <name val="Times New Roman"/>
          <scheme val="none"/>
        </font>
        <alignment horizontal="center" vertical="top" wrapText="1" readingOrder="0"/>
        <border outline="0">
          <left style="thin">
            <color indexed="64"/>
          </left>
          <right style="thin">
            <color indexed="64"/>
          </right>
          <top style="thin">
            <color indexed="64"/>
          </top>
          <bottom style="thin">
            <color indexed="64"/>
          </bottom>
        </border>
      </ndxf>
    </rcc>
    <rfmt sheetId="2" sqref="F52" start="0" length="0">
      <dxf>
        <alignment vertical="top" readingOrder="0"/>
        <border outline="0">
          <left style="thin">
            <color indexed="64"/>
          </left>
          <right style="thin">
            <color indexed="64"/>
          </right>
          <top style="thin">
            <color indexed="64"/>
          </top>
          <bottom style="thin">
            <color indexed="64"/>
          </bottom>
        </border>
      </dxf>
    </rfmt>
    <rcc rId="0" sId="2" dxf="1" numFmtId="4">
      <nc r="G52">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52">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52">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52">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52">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52">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52" start="0" length="0">
      <dxf>
        <alignment vertical="top" readingOrder="0"/>
      </dxf>
    </rfmt>
    <rfmt sheetId="2" sqref="N52" start="0" length="0">
      <dxf>
        <alignment vertical="top" readingOrder="0"/>
      </dxf>
    </rfmt>
  </rrc>
  <rcc rId="3239" sId="2">
    <oc r="C51" t="inlineStr">
      <is>
        <t>963 1 11 01020 02 0000 120</t>
      </is>
    </oc>
    <nc r="C51" t="inlineStr">
      <is>
        <t>923 1 11 01040 04 0000 120</t>
      </is>
    </nc>
  </rcc>
  <rcc rId="3240" sId="2" odxf="1" dxf="1">
    <oc r="E54" t="inlineStr">
      <is>
        <t xml:space="preserve">Министерство Республики Коми имущественных и земельных отношений, Министерство строительства и дорожного хозяйства Республики Коми </t>
      </is>
    </oc>
    <nc r="E54" t="inlineStr">
      <is>
        <t>Админситрация муниципального городского округа "Инта"</t>
      </is>
    </nc>
    <odxf>
      <fill>
        <patternFill patternType="none">
          <bgColor indexed="65"/>
        </patternFill>
      </fill>
    </odxf>
    <ndxf>
      <fill>
        <patternFill patternType="solid">
          <bgColor theme="0"/>
        </patternFill>
      </fill>
    </ndxf>
  </rcc>
  <rfmt sheetId="2" sqref="D54" start="0" length="0">
    <dxf>
      <font>
        <b/>
        <sz val="8"/>
        <color auto="1"/>
        <name val="Arial Narrow"/>
        <scheme val="none"/>
      </font>
      <alignment vertical="center" readingOrder="0"/>
      <border outline="0">
        <left style="hair">
          <color indexed="64"/>
        </left>
        <right style="hair">
          <color indexed="64"/>
        </right>
      </border>
    </dxf>
  </rfmt>
  <rcc rId="3241" sId="2" odxf="1" dxf="1">
    <oc r="D54" t="inlineStr">
      <is>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is>
    </oc>
    <nc r="D54" t="inlineStr">
      <is>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is>
    </nc>
    <ndxf>
      <font>
        <b val="0"/>
        <sz val="10"/>
        <color auto="1"/>
        <name val="Times New Roman"/>
        <scheme val="none"/>
      </font>
      <numFmt numFmtId="30" formatCode="@"/>
      <alignment vertical="top" readingOrder="0"/>
      <border outline="0">
        <left style="thin">
          <color indexed="64"/>
        </left>
        <right style="thin">
          <color indexed="64"/>
        </right>
      </border>
    </ndxf>
  </rcc>
  <rcc rId="3242" sId="2" numFmtId="4">
    <oc r="G54">
      <v>3000</v>
    </oc>
    <nc r="G54">
      <v>0</v>
    </nc>
  </rcc>
  <rcc rId="3243" sId="2" numFmtId="4">
    <oc r="H54">
      <v>1231.74</v>
    </oc>
    <nc r="H54">
      <v>5991.16</v>
    </nc>
  </rcc>
  <rcc rId="3244" sId="2" numFmtId="4">
    <oc r="I54">
      <v>2113</v>
    </oc>
    <nc r="I54">
      <v>0</v>
    </nc>
  </rcc>
  <rcc rId="3245" sId="2" numFmtId="4">
    <oc r="J54">
      <v>2216.6999999999998</v>
    </oc>
    <nc r="J54">
      <v>0</v>
    </nc>
  </rcc>
  <rcc rId="3246" sId="2" numFmtId="4">
    <oc r="K54">
      <v>2325.5</v>
    </oc>
    <nc r="K54">
      <v>0</v>
    </nc>
  </rcc>
  <rcc rId="3247" sId="2" numFmtId="4">
    <oc r="L54">
      <v>2439.8000000000002</v>
    </oc>
    <nc r="L54">
      <v>0</v>
    </nc>
  </rcc>
  <rcc rId="3248" sId="2">
    <oc r="C54" t="inlineStr">
      <is>
        <t>000 1 11 05022 02 0000 120</t>
      </is>
    </oc>
    <nc r="C54" t="inlineStr">
      <is>
        <t>923 1 11 05012 04 0000 120</t>
      </is>
    </nc>
  </rcc>
  <rfmt sheetId="2" sqref="C55" start="0" length="0">
    <dxf>
      <font>
        <i val="0"/>
        <sz val="10"/>
        <color auto="1"/>
        <name val="Times New Roman"/>
        <scheme val="none"/>
      </font>
    </dxf>
  </rfmt>
  <rcc rId="3249" sId="2">
    <oc r="C55" t="inlineStr">
      <is>
        <t>000 1 11 05030 00 0000 120</t>
      </is>
    </oc>
    <nc r="C55" t="inlineStr">
      <is>
        <t>923 1 11 05024 04 0000 120</t>
      </is>
    </nc>
  </rcc>
  <rfmt sheetId="2" sqref="D55" start="0" length="0">
    <dxf>
      <font>
        <b/>
        <i val="0"/>
        <sz val="8"/>
        <color auto="1"/>
        <name val="Arial Narrow"/>
        <scheme val="none"/>
      </font>
      <numFmt numFmtId="30" formatCode="@"/>
      <alignment vertical="center" readingOrder="0"/>
      <border outline="0">
        <left style="hair">
          <color indexed="64"/>
        </left>
        <right style="hair">
          <color indexed="64"/>
        </right>
      </border>
    </dxf>
  </rfmt>
  <rcc rId="3250" sId="2" odxf="1" dxf="1">
    <oc r="D55" t="inlineStr">
      <is>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is>
    </oc>
    <nc r="D55" t="inlineStr">
      <is>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is>
    </nc>
    <ndxf>
      <font>
        <b val="0"/>
        <sz val="10"/>
        <color auto="1"/>
        <name val="Times New Roman"/>
        <scheme val="none"/>
      </font>
      <alignment vertical="top" readingOrder="0"/>
      <border outline="0">
        <left style="thin">
          <color indexed="64"/>
        </left>
        <right style="thin">
          <color indexed="64"/>
        </right>
      </border>
    </ndxf>
  </rcc>
  <rcc rId="3251" sId="2" numFmtId="4">
    <oc r="G55">
      <f>G56</f>
    </oc>
    <nc r="G55">
      <v>0</v>
    </nc>
  </rcc>
  <rcc rId="3252" sId="2" numFmtId="4">
    <oc r="I55">
      <f>I56</f>
    </oc>
    <nc r="I55">
      <v>0</v>
    </nc>
  </rcc>
  <rcc rId="3253" sId="2" numFmtId="4">
    <oc r="H55">
      <f>H56</f>
    </oc>
    <nc r="H55">
      <v>70.31</v>
    </nc>
  </rcc>
  <rcc rId="3254" sId="2" numFmtId="4">
    <oc r="J55">
      <f>J56</f>
    </oc>
    <nc r="J55">
      <v>0</v>
    </nc>
  </rcc>
  <rcc rId="3255" sId="2" numFmtId="4">
    <oc r="K55">
      <f>K56</f>
    </oc>
    <nc r="K55">
      <v>0</v>
    </nc>
  </rcc>
  <rcc rId="3256" sId="2" numFmtId="4">
    <oc r="L55">
      <f>L56</f>
    </oc>
    <nc r="L55">
      <v>0</v>
    </nc>
  </rcc>
  <rcc rId="3257" sId="2" odxf="1" dxf="1">
    <nc r="E55" t="inlineStr">
      <is>
        <t>Админситрация муниципального городского округа "Инта"</t>
      </is>
    </nc>
    <odxf>
      <font>
        <i/>
        <sz val="10"/>
        <name val="Times New Roman"/>
        <scheme val="none"/>
      </font>
      <fill>
        <patternFill patternType="none">
          <bgColor indexed="65"/>
        </patternFill>
      </fill>
      <alignment wrapText="0" readingOrder="0"/>
    </odxf>
    <ndxf>
      <font>
        <i val="0"/>
        <sz val="10"/>
        <name val="Times New Roman"/>
        <scheme val="none"/>
      </font>
      <fill>
        <patternFill patternType="solid">
          <bgColor theme="0"/>
        </patternFill>
      </fill>
      <alignment wrapText="1" readingOrder="0"/>
    </ndxf>
  </rcc>
  <rcc rId="3258" sId="2" numFmtId="4">
    <oc r="G56">
      <v>36382.5</v>
    </oc>
    <nc r="G56">
      <v>0</v>
    </nc>
  </rcc>
  <rcc rId="3259" sId="2" numFmtId="4">
    <oc r="H56">
      <v>19804.849999999999</v>
    </oc>
    <nc r="H56">
      <v>0</v>
    </nc>
  </rcc>
  <rcc rId="3260" sId="2" numFmtId="4">
    <oc r="I56">
      <v>26145.599999999999</v>
    </oc>
    <nc r="I56">
      <v>0</v>
    </nc>
  </rcc>
  <rcc rId="3261" sId="2" numFmtId="4">
    <oc r="J56">
      <v>27452.9</v>
    </oc>
    <nc r="J56">
      <v>0</v>
    </nc>
  </rcc>
  <rcc rId="3262" sId="2" numFmtId="4">
    <oc r="L56">
      <v>30266.799999999999</v>
    </oc>
    <nc r="L56">
      <v>0</v>
    </nc>
  </rcc>
  <rcc rId="3263" sId="2" numFmtId="4">
    <oc r="K56">
      <v>28825.5</v>
    </oc>
    <nc r="K56">
      <v>0</v>
    </nc>
  </rcc>
  <rrc rId="3264" sId="2" ref="A56:XFD56"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11:$XFD$211" dn="Z_10B69522_62AE_4313_859A_9E4F497E803C_.wvu.Rows" sId="2"/>
    <undo index="4" exp="area" ref3D="1" dr="$A$131:$XFD$131" dn="Z_10B69522_62AE_4313_859A_9E4F497E803C_.wvu.Rows" sId="2"/>
    <undo index="2" exp="area" ref3D="1" dr="$A$122:$XFD$127" dn="Z_10B69522_62AE_4313_859A_9E4F497E803C_.wvu.Rows" sId="2"/>
    <undo index="1" exp="area" ref3D="1" dr="$A$72:$XFD$72"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56:XFD56" start="0" length="0">
      <dxf>
        <font>
          <sz val="10"/>
          <name val="Times New Roman"/>
          <scheme val="none"/>
        </font>
      </dxf>
    </rfmt>
    <rcc rId="0" sId="2" dxf="1">
      <nc r="C56" t="inlineStr">
        <is>
          <t>863 1 11 05032 02 0000 120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56" t="inlineStr">
        <is>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56" t="inlineStr">
        <is>
          <t>Министерство Республики Коми имущественных и земельных отношений</t>
        </is>
      </nc>
      <ndxf>
        <alignment horizontal="center" vertical="top" wrapText="1" readingOrder="0"/>
        <border outline="0">
          <left style="thin">
            <color indexed="64"/>
          </left>
          <right style="thin">
            <color indexed="64"/>
          </right>
          <top style="thin">
            <color indexed="64"/>
          </top>
          <bottom style="thin">
            <color indexed="64"/>
          </bottom>
        </border>
      </ndxf>
    </rcc>
    <rfmt sheetId="2" sqref="F56" start="0" length="0">
      <dxf>
        <alignment vertical="top" readingOrder="0"/>
        <border outline="0">
          <left style="thin">
            <color indexed="64"/>
          </left>
          <right style="thin">
            <color indexed="64"/>
          </right>
          <top style="thin">
            <color indexed="64"/>
          </top>
          <bottom style="thin">
            <color indexed="64"/>
          </bottom>
        </border>
      </dxf>
    </rfmt>
    <rcc rId="0" sId="2" dxf="1" numFmtId="4">
      <nc r="G5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5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5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5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5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5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56" start="0" length="0">
      <dxf>
        <alignment vertical="top" readingOrder="0"/>
      </dxf>
    </rfmt>
    <rfmt sheetId="2" sqref="N56" start="0" length="0">
      <dxf>
        <alignment vertical="top" readingOrder="0"/>
      </dxf>
    </rfmt>
  </rrc>
  <rcc rId="3265" sId="2">
    <oc r="C56" t="inlineStr">
      <is>
        <t xml:space="preserve"> 000 1 11 05300 00 0000 100</t>
      </is>
    </oc>
    <nc r="C56" t="inlineStr">
      <is>
        <t xml:space="preserve"> 000 1 11 05030 00 0000 120</t>
      </is>
    </nc>
  </rcc>
  <rfmt sheetId="2" sqref="D56" start="0" length="0">
    <dxf>
      <font>
        <b/>
        <i val="0"/>
        <sz val="8"/>
        <color auto="1"/>
        <name val="Arial Narrow"/>
        <scheme val="none"/>
      </font>
      <numFmt numFmtId="164" formatCode="?"/>
      <alignment vertical="center" readingOrder="0"/>
      <border outline="0">
        <left style="hair">
          <color indexed="64"/>
        </left>
        <right style="hair">
          <color indexed="64"/>
        </right>
      </border>
    </dxf>
  </rfmt>
  <rcc rId="3266" sId="2" odxf="1" dxf="1">
    <oc r="D56" t="inlineStr">
      <is>
        <t>Плата по соглашениям об установлении сервитута в отношении земельных участков, находящихся в государственной или муниципальной собственности</t>
      </is>
    </oc>
    <nc r="D56" t="inlineStr">
      <is>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is>
    </nc>
    <ndxf>
      <font>
        <b val="0"/>
        <i/>
        <sz val="10"/>
        <color auto="1"/>
        <name val="Times New Roman"/>
        <scheme val="none"/>
      </font>
      <alignment vertical="top" readingOrder="0"/>
      <border outline="0">
        <left style="thin">
          <color indexed="64"/>
        </left>
        <right style="thin">
          <color indexed="64"/>
        </right>
      </border>
    </ndxf>
  </rcc>
  <rcc rId="3267" sId="2">
    <oc r="C57" t="inlineStr">
      <is>
        <t>000 1 11 05320 00 0000 100</t>
      </is>
    </oc>
    <nc r="C57" t="inlineStr">
      <is>
        <t>923 1 11 05034 04 0000 120</t>
      </is>
    </nc>
  </rcc>
  <rfmt sheetId="2" sqref="D57" start="0" length="0">
    <dxf>
      <font>
        <b/>
        <sz val="8"/>
        <color auto="1"/>
        <name val="Arial Narrow"/>
        <scheme val="none"/>
      </font>
      <alignment vertical="center" readingOrder="0"/>
      <border outline="0">
        <left style="hair">
          <color indexed="64"/>
        </left>
        <right style="hair">
          <color indexed="64"/>
        </right>
      </border>
    </dxf>
  </rfmt>
  <rcc rId="3268" sId="2" odxf="1" dxf="1">
    <oc r="D57" t="inlineStr">
      <is>
        <t>Плата по соглашениям об установлении сервитута в отношении земельных участков после разграничения государственной собственности на землю</t>
      </is>
    </oc>
    <nc r="D57" t="inlineStr">
      <is>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is>
    </nc>
    <ndxf>
      <font>
        <b val="0"/>
        <sz val="10"/>
        <color auto="1"/>
        <name val="Times New Roman"/>
        <scheme val="none"/>
      </font>
      <alignment vertical="top" readingOrder="0"/>
      <border outline="0">
        <left style="thin">
          <color indexed="64"/>
        </left>
        <right style="thin">
          <color indexed="64"/>
        </right>
      </border>
    </ndxf>
  </rcc>
  <rcc rId="3269" sId="2" odxf="1" dxf="1">
    <oc r="E57" t="inlineStr">
      <is>
        <t>Министерство строительства и дорожного хозяйства Республики Коми</t>
      </is>
    </oc>
    <nc r="E57" t="inlineStr">
      <is>
        <t>Админситрация муниципального городского округа "Инта"</t>
      </is>
    </nc>
    <odxf>
      <fill>
        <patternFill patternType="none">
          <bgColor indexed="65"/>
        </patternFill>
      </fill>
    </odxf>
    <ndxf>
      <fill>
        <patternFill patternType="solid">
          <bgColor theme="0"/>
        </patternFill>
      </fill>
    </ndxf>
  </rcc>
  <rcc rId="3270" sId="2">
    <oc r="G53">
      <f>G54</f>
    </oc>
    <nc r="G53">
      <f>G54+G55</f>
    </nc>
  </rcc>
  <rcc rId="3271" sId="2">
    <oc r="H53">
      <f>H54</f>
    </oc>
    <nc r="H53">
      <f>H54+H55</f>
    </nc>
  </rcc>
  <rcc rId="3272" sId="2">
    <oc r="I53">
      <f>I54</f>
    </oc>
    <nc r="I53">
      <f>I54+I55</f>
    </nc>
  </rcc>
  <rcc rId="3273" sId="2">
    <oc r="J53">
      <f>J54</f>
    </oc>
    <nc r="J53">
      <f>J54+J55</f>
    </nc>
  </rcc>
  <rcc rId="3274" sId="2">
    <oc r="K53">
      <f>K54</f>
    </oc>
    <nc r="K53">
      <f>K54+K55</f>
    </nc>
  </rcc>
  <rcc rId="3275" sId="2">
    <oc r="L53">
      <f>L54</f>
    </oc>
    <nc r="L53">
      <f>L54+L55</f>
    </nc>
  </rcc>
  <rcc rId="3276" sId="2" numFmtId="4">
    <oc r="H57">
      <f>H58</f>
    </oc>
    <nc r="H57">
      <v>16463.13</v>
    </nc>
  </rcc>
  <rcc rId="3277" sId="2" numFmtId="4">
    <oc r="H58">
      <v>0.7</v>
    </oc>
    <nc r="H58">
      <v>0</v>
    </nc>
  </rcc>
  <rcc rId="3278" sId="2" numFmtId="4">
    <oc r="I58">
      <v>0.8</v>
    </oc>
    <nc r="I58">
      <v>0</v>
    </nc>
  </rcc>
  <rcc rId="3279" sId="2" numFmtId="4">
    <oc r="J58">
      <v>0.3</v>
    </oc>
    <nc r="J58">
      <v>0</v>
    </nc>
  </rcc>
  <rcc rId="3280" sId="2" numFmtId="4">
    <oc r="K58">
      <v>0.3</v>
    </oc>
    <nc r="K58">
      <v>0</v>
    </nc>
  </rcc>
  <rcc rId="3281" sId="2" numFmtId="4">
    <oc r="L58">
      <v>0.3</v>
    </oc>
    <nc r="L58">
      <v>0</v>
    </nc>
  </rcc>
  <rcc rId="3282" sId="2">
    <oc r="H56">
      <f>H57</f>
    </oc>
    <nc r="H56">
      <f>H57</f>
    </nc>
  </rcc>
  <rcc rId="3283" sId="2">
    <oc r="I56">
      <f>I57</f>
    </oc>
    <nc r="I56">
      <f>I57</f>
    </nc>
  </rcc>
  <rcc rId="3284" sId="2">
    <oc r="J56">
      <f>J57</f>
    </oc>
    <nc r="J56">
      <f>J57</f>
    </nc>
  </rcc>
  <rcc rId="3285" sId="2">
    <oc r="K56">
      <f>K57</f>
    </oc>
    <nc r="K56">
      <f>K57</f>
    </nc>
  </rcc>
  <rcc rId="3286" sId="2">
    <oc r="L56">
      <f>L57</f>
    </oc>
    <nc r="L56">
      <f>L57</f>
    </nc>
  </rcc>
  <rrc rId="3287" sId="2" ref="A58:XFD58" action="deleteRow">
    <undo index="0" exp="ref" v="1" dr="L58" r="L57" sId="2"/>
    <undo index="0" exp="ref" v="1" dr="K58" r="K57" sId="2"/>
    <undo index="0" exp="ref" v="1" dr="J58" r="J57" sId="2"/>
    <undo index="0" exp="ref" v="1" dr="I58" r="I57" sId="2"/>
    <undo index="0" exp="ref" v="1" dr="G58" r="G57"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10:$XFD$210" dn="Z_10B69522_62AE_4313_859A_9E4F497E803C_.wvu.Rows" sId="2"/>
    <undo index="4" exp="area" ref3D="1" dr="$A$130:$XFD$130" dn="Z_10B69522_62AE_4313_859A_9E4F497E803C_.wvu.Rows" sId="2"/>
    <undo index="2" exp="area" ref3D="1" dr="$A$121:$XFD$126" dn="Z_10B69522_62AE_4313_859A_9E4F497E803C_.wvu.Rows" sId="2"/>
    <undo index="1" exp="area" ref3D="1" dr="$A$71:$XFD$71"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58:XFD58" start="0" length="0">
      <dxf>
        <font>
          <sz val="10"/>
          <name val="Times New Roman"/>
          <scheme val="none"/>
        </font>
      </dxf>
    </rfmt>
    <rcc rId="0" sId="2" dxf="1">
      <nc r="C58" t="inlineStr">
        <is>
          <t>827 1 11 05322 02 0000 120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58" t="inlineStr">
        <is>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58" t="inlineStr">
        <is>
          <t>Министерство строительства и дорожного хозяйства Республики Коми</t>
        </is>
      </nc>
      <ndxf>
        <alignment horizontal="center" vertical="top" wrapText="1" readingOrder="0"/>
        <border outline="0">
          <left style="thin">
            <color indexed="64"/>
          </left>
          <right style="thin">
            <color indexed="64"/>
          </right>
          <top style="thin">
            <color indexed="64"/>
          </top>
          <bottom style="thin">
            <color indexed="64"/>
          </bottom>
        </border>
      </ndxf>
    </rcc>
    <rfmt sheetId="2" sqref="F58" start="0" length="0">
      <dxf>
        <font>
          <sz val="10"/>
          <color auto="1"/>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umFmtId="4">
      <nc r="G58">
        <v>0</v>
      </nc>
      <ndxf>
        <font>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58">
        <v>0</v>
      </nc>
      <ndxf>
        <font>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58">
        <v>0</v>
      </nc>
      <ndxf>
        <font>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58">
        <v>0</v>
      </nc>
      <ndxf>
        <font>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58">
        <v>0</v>
      </nc>
      <ndxf>
        <font>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58">
        <v>0</v>
      </nc>
      <ndxf>
        <font>
          <sz val="10"/>
          <color auto="1"/>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58" start="0" length="0">
      <dxf>
        <alignment vertical="top" readingOrder="0"/>
      </dxf>
    </rfmt>
    <rfmt sheetId="2" sqref="N58" start="0" length="0">
      <dxf>
        <alignment vertical="top" readingOrder="0"/>
      </dxf>
    </rfmt>
  </rrc>
  <rcc rId="3288" sId="2" numFmtId="4">
    <oc r="G57">
      <f>#REF!</f>
    </oc>
    <nc r="G57">
      <v>0</v>
    </nc>
  </rcc>
  <rcc rId="3289" sId="2" numFmtId="4">
    <oc r="I57">
      <f>#REF!</f>
    </oc>
    <nc r="I57">
      <v>0</v>
    </nc>
  </rcc>
  <rcc rId="3290" sId="2" numFmtId="4">
    <oc r="J57">
      <f>#REF!</f>
    </oc>
    <nc r="J57">
      <v>0</v>
    </nc>
  </rcc>
  <rcc rId="3291" sId="2" numFmtId="4">
    <oc r="K57">
      <f>#REF!</f>
    </oc>
    <nc r="K57">
      <v>0</v>
    </nc>
  </rcc>
  <rcc rId="3292" sId="2" numFmtId="4">
    <oc r="L57">
      <f>#REF!</f>
    </oc>
    <nc r="L57">
      <v>0</v>
    </nc>
  </rcc>
  <rcc rId="3293" sId="2">
    <oc r="D60" t="inlineStr">
      <is>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is>
    </oc>
    <nc r="D60" t="inlineStr">
      <is>
        <t>Доходы от перечисления части прибыли, остающейся после уплаты налогов и иных обязательных платежей государственных унитарных предприятий городскими округами</t>
      </is>
    </nc>
  </rcc>
  <rcc rId="3294" sId="2">
    <oc r="C60" t="inlineStr">
      <is>
        <t>863 1 11 07012 02 0000 120</t>
      </is>
    </oc>
    <nc r="C60" t="inlineStr">
      <is>
        <t>923 1 11 07014 04 0000 120</t>
      </is>
    </nc>
  </rcc>
  <rcc rId="3295" sId="2" odxf="1" dxf="1">
    <oc r="E59" t="inlineStr">
      <is>
        <t>Министерство Республики Коми имущественных и земельных отношений</t>
      </is>
    </oc>
    <nc r="E59" t="inlineStr">
      <is>
        <t>Админситрация муниципального городского округа "Инта"</t>
      </is>
    </nc>
    <odxf>
      <fill>
        <patternFill patternType="none">
          <bgColor indexed="65"/>
        </patternFill>
      </fill>
    </odxf>
    <ndxf>
      <fill>
        <patternFill patternType="solid">
          <bgColor theme="0"/>
        </patternFill>
      </fill>
    </ndxf>
  </rcc>
  <rcc rId="3296" sId="2" odxf="1" dxf="1">
    <oc r="E60" t="inlineStr">
      <is>
        <t>Министерство Республики Коми имущественных и земельных отношений</t>
      </is>
    </oc>
    <nc r="E60" t="inlineStr">
      <is>
        <t>Админситрация муниципального городского округа "Инта"</t>
      </is>
    </nc>
    <odxf>
      <fill>
        <patternFill patternType="none">
          <bgColor indexed="65"/>
        </patternFill>
      </fill>
    </odxf>
    <ndxf>
      <fill>
        <patternFill patternType="solid">
          <bgColor theme="0"/>
        </patternFill>
      </fill>
    </ndxf>
  </rcc>
  <rcc rId="3297" sId="2" numFmtId="4">
    <oc r="G60">
      <v>300</v>
    </oc>
    <nc r="G60">
      <v>0</v>
    </nc>
  </rcc>
  <rcc rId="3298" sId="2" numFmtId="4">
    <oc r="H60">
      <v>418.26</v>
    </oc>
    <nc r="H60">
      <v>600.5</v>
    </nc>
  </rcc>
  <rcc rId="3299" sId="2" numFmtId="4">
    <oc r="I60">
      <v>391.5</v>
    </oc>
    <nc r="I60">
      <v>0</v>
    </nc>
  </rcc>
  <rcc rId="3300" sId="2" numFmtId="4">
    <oc r="J60">
      <v>497.4</v>
    </oc>
    <nc r="J60">
      <v>0</v>
    </nc>
  </rcc>
  <rcc rId="3301" sId="2" numFmtId="4">
    <oc r="K60">
      <v>522.29999999999995</v>
    </oc>
    <nc r="K60">
      <v>0</v>
    </nc>
  </rcc>
  <rcc rId="3302" sId="2" numFmtId="4">
    <oc r="L60">
      <v>548.4</v>
    </oc>
    <nc r="L60">
      <v>0</v>
    </nc>
  </rcc>
  <rcc rId="3303" sId="2">
    <oc r="C63" t="inlineStr">
      <is>
        <t>863 1 11 09042 02 0000 120</t>
      </is>
    </oc>
    <nc r="C63" t="inlineStr">
      <is>
        <t>923 1 11 09044 04 0000 120</t>
      </is>
    </nc>
  </rcc>
  <rcc rId="3304" sId="2" odxf="1" dxf="1">
    <oc r="E62" t="inlineStr">
      <is>
        <t>Министерство Республики Коми имущественных и земельных отношений</t>
      </is>
    </oc>
    <nc r="E62" t="inlineStr">
      <is>
        <t>Админситрация муниципального городского округа "Инта"</t>
      </is>
    </nc>
    <odxf>
      <fill>
        <patternFill patternType="none">
          <bgColor indexed="65"/>
        </patternFill>
      </fill>
    </odxf>
    <ndxf>
      <fill>
        <patternFill patternType="solid">
          <bgColor theme="0"/>
        </patternFill>
      </fill>
    </ndxf>
  </rcc>
  <rcc rId="3305" sId="2" odxf="1" dxf="1">
    <oc r="E63" t="inlineStr">
      <is>
        <t>Министерство Республики Коми имущественных и земельных отношений</t>
      </is>
    </oc>
    <nc r="E63" t="inlineStr">
      <is>
        <t>Админситрация муниципального городского округа "Инта"</t>
      </is>
    </nc>
    <odxf>
      <fill>
        <patternFill patternType="none">
          <bgColor indexed="65"/>
        </patternFill>
      </fill>
    </odxf>
    <ndxf>
      <fill>
        <patternFill patternType="solid">
          <bgColor theme="0"/>
        </patternFill>
      </fill>
    </ndxf>
  </rcc>
  <rcc rId="3306" sId="2">
    <oc r="D63" t="inlineStr">
      <is>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is>
    </oc>
    <nc r="D63" t="inlineStr">
      <is>
        <t>Прочие поступления от использования имущества, находящегося в собственности городских округов (за исключением имущества бюджетных и автономных учреждений субъектов Российской Федерации, а также имущества государственных унитарных предприятий, в том числе казенных)</t>
      </is>
    </nc>
  </rcc>
  <rcc rId="3307" sId="2" numFmtId="4">
    <oc r="G63">
      <v>320</v>
    </oc>
    <nc r="G63">
      <v>0</v>
    </nc>
  </rcc>
  <rcc rId="3308" sId="2" numFmtId="4">
    <oc r="H63">
      <v>458.43</v>
    </oc>
    <nc r="H63">
      <v>4594.3599999999997</v>
    </nc>
  </rcc>
  <rcc rId="3309" sId="2" numFmtId="4">
    <oc r="I63">
      <v>500</v>
    </oc>
    <nc r="I63">
      <v>0</v>
    </nc>
  </rcc>
  <rcc rId="3310" sId="2" numFmtId="4">
    <oc r="J63">
      <v>110.8</v>
    </oc>
    <nc r="J63">
      <v>0</v>
    </nc>
  </rcc>
  <rcc rId="3311" sId="2" numFmtId="4">
    <oc r="K63">
      <v>116.3</v>
    </oc>
    <nc r="K63">
      <v>0</v>
    </nc>
  </rcc>
  <rcc rId="3312" sId="2" numFmtId="4">
    <oc r="L63">
      <v>122.2</v>
    </oc>
    <nc r="L63">
      <v>0</v>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Лист1!$C$1:$L$216</formula>
    <oldFormula>Лист1!$C$1:$L$216</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9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19" sId="2">
    <oc r="G49">
      <f>G50+#REF!+G52+G56+G58+G61</f>
    </oc>
    <nc r="G49">
      <f>G50+G53+G56+G58+G62</f>
    </nc>
  </rcc>
  <rcc rId="3320" sId="2">
    <oc r="H49">
      <f>H50+#REF!+H52+H56+H58+H61</f>
    </oc>
    <nc r="H49">
      <f>H50+H53+H56+H58+H62</f>
    </nc>
  </rcc>
  <rcc rId="3321" sId="2">
    <oc r="I49">
      <f>I50+#REF!+I52+I56+I58+I61</f>
    </oc>
    <nc r="I49">
      <f>I50+I53+I56+I58+I62</f>
    </nc>
  </rcc>
  <rcc rId="3322" sId="2">
    <oc r="J49">
      <f>J50+#REF!+J52+J56+J58+J61</f>
    </oc>
    <nc r="J49">
      <f>J50+J53+J56+J58+J62</f>
    </nc>
  </rcc>
  <rcc rId="3323" sId="2">
    <oc r="K49">
      <f>K50+#REF!+K52+K56+K58+K61</f>
    </oc>
    <nc r="K49">
      <f>K50+K53+K56+K58+K62</f>
    </nc>
  </rcc>
  <rcc rId="3324" sId="2">
    <oc r="L49">
      <f>L50+#REF!+L52+L56+L58+L61</f>
    </oc>
    <nc r="L49">
      <f>L50+L53+L56+L58+L62</f>
    </nc>
  </rcc>
  <rrc rId="3325" sId="2" ref="A52:XFD52"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09:$XFD$209" dn="Z_10B69522_62AE_4313_859A_9E4F497E803C_.wvu.Rows" sId="2"/>
    <undo index="4" exp="area" ref3D="1" dr="$A$129:$XFD$129" dn="Z_10B69522_62AE_4313_859A_9E4F497E803C_.wvu.Rows" sId="2"/>
    <undo index="2" exp="area" ref3D="1" dr="$A$120:$XFD$125" dn="Z_10B69522_62AE_4313_859A_9E4F497E803C_.wvu.Rows" sId="2"/>
    <undo index="1" exp="area" ref3D="1" dr="$A$70:$XFD$70"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52:XFD52" start="0" length="0">
      <dxf>
        <font>
          <sz val="10"/>
          <name val="Times New Roman"/>
          <scheme val="none"/>
        </font>
      </dxf>
    </rfmt>
    <rcc rId="0" sId="2" dxf="1">
      <nc r="C52" t="inlineStr">
        <is>
          <t>000 1 11 05000 00 0000 120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52" t="inlineStr">
        <is>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is>
      </nc>
      <ndxf>
        <font>
          <i/>
          <sz val="10"/>
          <color auto="1"/>
          <name val="Times New Roman"/>
          <scheme val="none"/>
        </font>
        <numFmt numFmtId="164" formatCode="?"/>
        <alignment horizontal="left" vertical="top" wrapText="1" readingOrder="0"/>
        <border outline="0">
          <left style="thin">
            <color indexed="64"/>
          </left>
          <right style="thin">
            <color indexed="64"/>
          </right>
          <top style="thin">
            <color indexed="64"/>
          </top>
          <bottom style="thin">
            <color indexed="64"/>
          </bottom>
        </border>
      </ndxf>
    </rcc>
    <rfmt sheetId="2" sqref="E52" start="0" length="0">
      <dxf>
        <font>
          <i/>
          <sz val="10"/>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2" sqref="F52" start="0" length="0">
      <dxf>
        <font>
          <i/>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c r="G52">
        <f>G53+G55</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H52">
        <f>H53+H55</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I52">
        <f>I53+I55</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J52">
        <f>J53+J55</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K52">
        <f>K53+K55</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L52">
        <f>L53+L55</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52" start="0" length="0">
      <dxf>
        <alignment vertical="top" readingOrder="0"/>
      </dxf>
    </rfmt>
    <rfmt sheetId="2" sqref="N52" start="0" length="0">
      <dxf>
        <alignment vertical="top" readingOrder="0"/>
      </dxf>
    </rfmt>
  </rrc>
</revisions>
</file>

<file path=xl/revisions/revisionLog9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26" sId="2" numFmtId="4">
    <oc r="G65">
      <v>42655</v>
    </oc>
    <nc r="G65">
      <v>0</v>
    </nc>
  </rcc>
  <rcc rId="3327" sId="2" numFmtId="4">
    <oc r="I65">
      <v>12192.9</v>
    </oc>
    <nc r="I65">
      <v>0</v>
    </nc>
  </rcc>
  <rcc rId="3328" sId="2" numFmtId="4">
    <oc r="J65">
      <v>12192.9</v>
    </oc>
    <nc r="J65">
      <v>0</v>
    </nc>
  </rcc>
  <rcc rId="3329" sId="2" numFmtId="4">
    <oc r="K65">
      <v>12717.2</v>
    </oc>
    <nc r="K65">
      <v>0</v>
    </nc>
  </rcc>
  <rcc rId="3330" sId="2" numFmtId="4">
    <oc r="L65">
      <v>13264</v>
    </oc>
    <nc r="L65">
      <v>0</v>
    </nc>
  </rcc>
  <rcc rId="3331" sId="2" numFmtId="4">
    <oc r="I66">
      <v>56.3</v>
    </oc>
    <nc r="I66">
      <v>0</v>
    </nc>
  </rcc>
  <rcc rId="3332" sId="2" numFmtId="4">
    <oc r="J66">
      <v>56.3</v>
    </oc>
    <nc r="J66">
      <v>0</v>
    </nc>
  </rcc>
  <rcc rId="3333" sId="2" numFmtId="4">
    <oc r="K66">
      <v>58.7</v>
    </oc>
    <nc r="K66">
      <v>0</v>
    </nc>
  </rcc>
  <rcc rId="3334" sId="2" numFmtId="4">
    <oc r="L66">
      <v>61.3</v>
    </oc>
    <nc r="L66">
      <v>0</v>
    </nc>
  </rcc>
  <rcc rId="3335" sId="2" numFmtId="4">
    <oc r="G67">
      <v>12320</v>
    </oc>
    <nc r="G67">
      <v>0</v>
    </nc>
  </rcc>
  <rcc rId="3336" sId="2" numFmtId="4">
    <oc r="I67">
      <v>7537.1</v>
    </oc>
    <nc r="I67">
      <v>0</v>
    </nc>
  </rcc>
  <rcc rId="3337" sId="2" numFmtId="4">
    <oc r="J67">
      <v>7537.1</v>
    </oc>
    <nc r="J67">
      <v>0</v>
    </nc>
  </rcc>
  <rcc rId="3338" sId="2" numFmtId="4">
    <oc r="K67">
      <v>7861.2</v>
    </oc>
    <nc r="K67">
      <v>0</v>
    </nc>
  </rcc>
  <rcc rId="3339" sId="2" numFmtId="4">
    <oc r="L67">
      <v>8199.2000000000007</v>
    </oc>
    <nc r="L67">
      <v>0</v>
    </nc>
  </rcc>
  <rcc rId="3340" sId="2" numFmtId="4">
    <oc r="G68">
      <v>38640</v>
    </oc>
    <nc r="G68">
      <v>0</v>
    </nc>
  </rcc>
  <rcc rId="3341" sId="2" numFmtId="4">
    <oc r="I68">
      <v>15966.2</v>
    </oc>
    <nc r="I68">
      <v>0</v>
    </nc>
  </rcc>
  <rcc rId="3342" sId="2" numFmtId="4">
    <oc r="J68">
      <v>15966.2</v>
    </oc>
    <nc r="J68">
      <v>0</v>
    </nc>
  </rcc>
  <rcc rId="3343" sId="2" numFmtId="4">
    <oc r="K68">
      <v>16652.8</v>
    </oc>
    <nc r="K68">
      <v>0</v>
    </nc>
  </rcc>
  <rcc rId="3344" sId="2" numFmtId="4">
    <oc r="L68">
      <v>17368.8</v>
    </oc>
    <nc r="L68">
      <v>0</v>
    </nc>
  </rcc>
  <rcc rId="3345" sId="2" numFmtId="4">
    <oc r="G70">
      <v>184200</v>
    </oc>
    <nc r="G70">
      <v>0</v>
    </nc>
  </rcc>
  <rcc rId="3346" sId="2" numFmtId="4">
    <oc r="I70">
      <v>3909.4</v>
    </oc>
    <nc r="I70">
      <v>0</v>
    </nc>
  </rcc>
  <rcc rId="3347" sId="2" numFmtId="4">
    <oc r="J70">
      <v>3909.4</v>
    </oc>
    <nc r="J70">
      <v>0</v>
    </nc>
  </rcc>
  <rcc rId="3348" sId="2" numFmtId="4">
    <oc r="K70">
      <v>4077.5</v>
    </oc>
    <nc r="K70">
      <v>0</v>
    </nc>
  </rcc>
  <rcc rId="3349" sId="2" numFmtId="4">
    <oc r="L70">
      <v>4252.8</v>
    </oc>
    <nc r="L70">
      <v>0</v>
    </nc>
  </rcc>
  <rcc rId="3350" sId="2" numFmtId="4">
    <oc r="H65">
      <v>10982.62</v>
    </oc>
    <nc r="H65">
      <v>1199.47</v>
    </nc>
  </rcc>
  <rcc rId="3351" sId="2" numFmtId="4">
    <oc r="H66">
      <v>-97.05</v>
    </oc>
    <nc r="H66">
      <v>4.09</v>
    </nc>
  </rcc>
  <rcc rId="3352" sId="2" numFmtId="4">
    <oc r="H67">
      <v>5971.07</v>
    </oc>
    <nc r="H67">
      <v>78.61</v>
    </nc>
  </rcc>
  <rcc rId="3353" sId="2" numFmtId="4">
    <oc r="H68">
      <v>10572.41</v>
    </oc>
    <nc r="H68">
      <v>213.53</v>
    </nc>
  </rcc>
  <rcc rId="3354" sId="2" numFmtId="4">
    <oc r="H70">
      <v>1957.86</v>
    </oc>
    <nc r="H70">
      <v>0.06</v>
    </nc>
  </rcc>
  <rcc rId="3355" sId="2" numFmtId="4">
    <oc r="H72">
      <f>H73</f>
    </oc>
    <nc r="H72">
      <v>0</v>
    </nc>
  </rcc>
  <rcc rId="3356" sId="2" numFmtId="4">
    <oc r="I72">
      <f>I73</f>
    </oc>
    <nc r="I72">
      <v>0</v>
    </nc>
  </rcc>
  <rcc rId="3357" sId="2" numFmtId="4">
    <oc r="J72">
      <f>J73</f>
    </oc>
    <nc r="J72">
      <v>0</v>
    </nc>
  </rcc>
  <rcc rId="3358" sId="2" numFmtId="4">
    <oc r="K72">
      <f>K73</f>
    </oc>
    <nc r="K72">
      <v>0</v>
    </nc>
  </rcc>
  <rcc rId="3359" sId="2" numFmtId="4">
    <oc r="L72">
      <f>L73</f>
    </oc>
    <nc r="L72">
      <v>0</v>
    </nc>
  </rcc>
  <rrc rId="3360" sId="2" ref="A71:XFD71" action="deleteRow">
    <undo index="1" exp="ref" v="1" dr="L71" r="L63" sId="2"/>
    <undo index="1" exp="ref" v="1" dr="K71" r="K63" sId="2"/>
    <undo index="1" exp="ref" v="1" dr="J71" r="J63" sId="2"/>
    <undo index="1" exp="ref" v="1" dr="I71" r="I63" sId="2"/>
    <undo index="1" exp="ref" v="1" dr="H71" r="H63" sId="2"/>
    <undo index="1" exp="ref" v="1" dr="G71" r="G63"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08:$XFD$208" dn="Z_10B69522_62AE_4313_859A_9E4F497E803C_.wvu.Rows" sId="2"/>
    <undo index="4" exp="area" ref3D="1" dr="$A$128:$XFD$128" dn="Z_10B69522_62AE_4313_859A_9E4F497E803C_.wvu.Rows" sId="2"/>
    <undo index="2" exp="area" ref3D="1" dr="$A$119:$XFD$124"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71:XFD71" start="0" length="0">
      <dxf>
        <font>
          <sz val="10"/>
          <name val="Times New Roman"/>
          <scheme val="none"/>
        </font>
      </dxf>
    </rfmt>
    <rcc rId="0" sId="2" dxf="1">
      <nc r="C71" t="inlineStr">
        <is>
          <t>000 1 12 02000 00 0000 120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71" t="inlineStr">
        <is>
          <t>Платежи при пользовании недрами</t>
        </is>
      </nc>
      <n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fmt sheetId="2" sqref="E71" start="0" length="0">
      <dxf>
        <font>
          <i/>
          <sz val="10"/>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2" sqref="F71" start="0" length="0">
      <dxf>
        <font>
          <i/>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c r="G71">
        <f>G72+G74+G75+G77</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H71">
        <f>H72+H74+H75+H77</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I71">
        <f>I72+I74+I75+I77</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J71">
        <f>J72+J74+J75+J77</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K71">
        <f>K72+K74+K75+K77</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L71">
        <f>L72+L74+L75+L77</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71" start="0" length="0">
      <dxf>
        <alignment vertical="top" readingOrder="0"/>
      </dxf>
    </rfmt>
    <rfmt sheetId="2" sqref="N71" start="0" length="0">
      <dxf>
        <alignment vertical="top" readingOrder="0"/>
      </dxf>
    </rfmt>
  </rrc>
  <rrc rId="3361" sId="2" ref="A71:XFD71"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07:$XFD$207" dn="Z_10B69522_62AE_4313_859A_9E4F497E803C_.wvu.Rows" sId="2"/>
    <undo index="4" exp="area" ref3D="1" dr="$A$127:$XFD$127" dn="Z_10B69522_62AE_4313_859A_9E4F497E803C_.wvu.Rows" sId="2"/>
    <undo index="2" exp="area" ref3D="1" dr="$A$118:$XFD$123"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71:XFD71" start="0" length="0">
      <dxf>
        <font>
          <sz val="10"/>
          <name val="Times New Roman"/>
          <scheme val="none"/>
        </font>
      </dxf>
    </rfmt>
    <rcc rId="0" sId="2" dxf="1">
      <nc r="C71" t="inlineStr">
        <is>
          <t>000 1 12 02010 01 0000 120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71" t="inlineStr">
        <is>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is>
      </nc>
      <n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fmt sheetId="2" sqref="E71" start="0" length="0">
      <dxf>
        <alignment horizontal="center" vertical="top" readingOrder="0"/>
        <border outline="0">
          <left style="thin">
            <color indexed="64"/>
          </left>
          <right style="thin">
            <color indexed="64"/>
          </right>
          <top style="thin">
            <color indexed="64"/>
          </top>
          <bottom style="thin">
            <color indexed="64"/>
          </bottom>
        </border>
      </dxf>
    </rfmt>
    <rfmt sheetId="2" sqref="F71" start="0" length="0">
      <dxf>
        <alignment vertical="top" readingOrder="0"/>
        <border outline="0">
          <left style="thin">
            <color indexed="64"/>
          </left>
          <right style="thin">
            <color indexed="64"/>
          </right>
          <top style="thin">
            <color indexed="64"/>
          </top>
          <bottom style="thin">
            <color indexed="64"/>
          </bottom>
        </border>
      </dxf>
    </rfmt>
    <rcc rId="0" sId="2" dxf="1">
      <nc r="G71">
        <f>G72</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7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7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7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7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7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71" start="0" length="0">
      <dxf>
        <alignment vertical="top" readingOrder="0"/>
      </dxf>
    </rfmt>
    <rfmt sheetId="2" sqref="N71" start="0" length="0">
      <dxf>
        <alignment vertical="top" readingOrder="0"/>
      </dxf>
    </rfmt>
  </rrc>
  <rrc rId="3362" sId="2" ref="A71:XFD71"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06:$XFD$206" dn="Z_10B69522_62AE_4313_859A_9E4F497E803C_.wvu.Rows" sId="2"/>
    <undo index="4" exp="area" ref3D="1" dr="$A$126:$XFD$126" dn="Z_10B69522_62AE_4313_859A_9E4F497E803C_.wvu.Rows" sId="2"/>
    <undo index="2" exp="area" ref3D="1" dr="$A$117:$XFD$122"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71:XFD71" start="0" length="0">
      <dxf>
        <font>
          <sz val="10"/>
          <name val="Times New Roman"/>
          <scheme val="none"/>
        </font>
      </dxf>
    </rfmt>
    <rcc rId="0" sId="2" dxf="1">
      <nc r="C71" t="inlineStr">
        <is>
          <t>852 1 12 02012 01 0000 120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71" t="inlineStr">
        <is>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71" t="inlineStr">
        <is>
          <t xml:space="preserve">Министерство природных ресурсов и охраны окружающей среды Республики Коми </t>
        </is>
      </nc>
      <ndxf>
        <alignment horizontal="center" vertical="top" wrapText="1" readingOrder="0"/>
        <border outline="0">
          <left style="thin">
            <color indexed="64"/>
          </left>
          <right style="thin">
            <color indexed="64"/>
          </right>
          <top style="thin">
            <color indexed="64"/>
          </top>
          <bottom style="thin">
            <color indexed="64"/>
          </bottom>
        </border>
      </ndxf>
    </rcc>
    <rfmt sheetId="2" sqref="F71" start="0" length="0">
      <dxf>
        <alignment vertical="top" readingOrder="0"/>
        <border outline="0">
          <left style="thin">
            <color indexed="64"/>
          </left>
          <right style="thin">
            <color indexed="64"/>
          </right>
          <top style="thin">
            <color indexed="64"/>
          </top>
          <bottom style="thin">
            <color indexed="64"/>
          </bottom>
        </border>
      </dxf>
    </rfmt>
    <rcc rId="0" sId="2" dxf="1" numFmtId="4">
      <nc r="G7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71">
        <v>40.98</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71">
        <v>5000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71">
        <v>7000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71">
        <v>8000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71">
        <v>9000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71" start="0" length="0">
      <dxf>
        <alignment vertical="top" readingOrder="0"/>
      </dxf>
    </rfmt>
    <rfmt sheetId="2" sqref="N71" start="0" length="0">
      <dxf>
        <alignment vertical="top" readingOrder="0"/>
      </dxf>
    </rfmt>
  </rrc>
  <rrc rId="3363" sId="2" ref="A71:XFD71"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05:$XFD$205" dn="Z_10B69522_62AE_4313_859A_9E4F497E803C_.wvu.Rows" sId="2"/>
    <undo index="4" exp="area" ref3D="1" dr="$A$125:$XFD$125" dn="Z_10B69522_62AE_4313_859A_9E4F497E803C_.wvu.Rows" sId="2"/>
    <undo index="2" exp="area" ref3D="1" dr="$A$116:$XFD$121"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71:XFD71" start="0" length="0">
      <dxf>
        <font>
          <sz val="10"/>
          <name val="Times New Roman"/>
          <scheme val="none"/>
        </font>
      </dxf>
    </rfmt>
    <rcc rId="0" sId="2" dxf="1">
      <nc r="C71" t="inlineStr">
        <is>
          <t>182 1 12 02030 01 0000 120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71" t="inlineStr">
        <is>
          <t>Регулярные платежи за пользование недрами при пользовании недрами на территории Российской Федерации</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71" t="inlineStr">
        <is>
          <t>Федеральная налоговая служба</t>
        </is>
      </nc>
      <ndxf>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71" start="0" length="0">
      <dxf>
        <alignment vertical="top" readingOrder="0"/>
        <border outline="0">
          <left style="thin">
            <color indexed="64"/>
          </left>
          <right style="thin">
            <color indexed="64"/>
          </right>
          <top style="thin">
            <color indexed="64"/>
          </top>
          <bottom style="thin">
            <color indexed="64"/>
          </bottom>
        </border>
      </dxf>
    </rfmt>
    <rcc rId="0" sId="2" dxf="1" numFmtId="4">
      <nc r="G71">
        <v>23870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71">
        <v>16898.61</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71">
        <v>21902</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71">
        <v>21905</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71">
        <v>21910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71">
        <v>21915</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71" start="0" length="0">
      <dxf>
        <alignment vertical="top" readingOrder="0"/>
      </dxf>
    </rfmt>
    <rfmt sheetId="2" sqref="N71" start="0" length="0">
      <dxf>
        <alignment vertical="top" readingOrder="0"/>
      </dxf>
    </rfmt>
  </rrc>
  <rrc rId="3364" sId="2" ref="A71:XFD71"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04:$XFD$204" dn="Z_10B69522_62AE_4313_859A_9E4F497E803C_.wvu.Rows" sId="2"/>
    <undo index="4" exp="area" ref3D="1" dr="$A$124:$XFD$124" dn="Z_10B69522_62AE_4313_859A_9E4F497E803C_.wvu.Rows" sId="2"/>
    <undo index="2" exp="area" ref3D="1" dr="$A$115:$XFD$120"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71:XFD71" start="0" length="0">
      <dxf>
        <font>
          <sz val="10"/>
          <name val="Times New Roman"/>
          <scheme val="none"/>
        </font>
      </dxf>
    </rfmt>
    <rcc rId="0" sId="2" dxf="1">
      <nc r="C71" t="inlineStr">
        <is>
          <t>000 1 12 02050 01 0000 120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71" t="inlineStr">
        <is>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is>
      </nc>
      <n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fmt sheetId="2" sqref="E71" start="0" length="0">
      <dxf>
        <alignment horizontal="center" vertical="top" readingOrder="0"/>
        <border outline="0">
          <left style="thin">
            <color indexed="64"/>
          </left>
          <right style="thin">
            <color indexed="64"/>
          </right>
          <top style="thin">
            <color indexed="64"/>
          </top>
          <bottom style="thin">
            <color indexed="64"/>
          </bottom>
        </border>
      </dxf>
    </rfmt>
    <rfmt sheetId="2" sqref="F71" start="0" length="0">
      <dxf>
        <alignment vertical="top" readingOrder="0"/>
        <border outline="0">
          <left style="thin">
            <color indexed="64"/>
          </left>
          <right style="thin">
            <color indexed="64"/>
          </right>
          <top style="thin">
            <color indexed="64"/>
          </top>
          <bottom style="thin">
            <color indexed="64"/>
          </bottom>
        </border>
      </dxf>
    </rfmt>
    <rcc rId="0" sId="2" dxf="1">
      <nc r="G71">
        <f>G72</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H71">
        <f>H72</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I71">
        <f>I72</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J71">
        <f>J72</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K71">
        <f>K72</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L71">
        <f>L72</f>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71" start="0" length="0">
      <dxf>
        <alignment vertical="top" readingOrder="0"/>
      </dxf>
    </rfmt>
    <rfmt sheetId="2" sqref="N71" start="0" length="0">
      <dxf>
        <alignment vertical="top" readingOrder="0"/>
      </dxf>
    </rfmt>
  </rrc>
  <rrc rId="3365" sId="2" ref="A71:XFD71"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03:$XFD$203" dn="Z_10B69522_62AE_4313_859A_9E4F497E803C_.wvu.Rows" sId="2"/>
    <undo index="4" exp="area" ref3D="1" dr="$A$123:$XFD$123" dn="Z_10B69522_62AE_4313_859A_9E4F497E803C_.wvu.Rows" sId="2"/>
    <undo index="2" exp="area" ref3D="1" dr="$A$114:$XFD$119"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71:XFD71" start="0" length="0">
      <dxf>
        <font>
          <sz val="10"/>
          <name val="Times New Roman"/>
          <scheme val="none"/>
        </font>
      </dxf>
    </rfmt>
    <rcc rId="0" sId="2" dxf="1">
      <nc r="C71" t="inlineStr">
        <is>
          <t>852 1 12 02052 01 0000 120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71" t="inlineStr">
        <is>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71" t="inlineStr">
        <is>
          <t xml:space="preserve">Министерство природных ресурсов и охраны окружающей среды Республики Коми </t>
        </is>
      </nc>
      <ndxf>
        <alignment horizontal="center" vertical="top" wrapText="1" readingOrder="0"/>
        <border outline="0">
          <left style="thin">
            <color indexed="64"/>
          </left>
          <right style="thin">
            <color indexed="64"/>
          </right>
          <top style="thin">
            <color indexed="64"/>
          </top>
          <bottom style="thin">
            <color indexed="64"/>
          </bottom>
        </border>
      </ndxf>
    </rcc>
    <rfmt sheetId="2" sqref="F71" start="0" length="0">
      <dxf>
        <alignment vertical="top" readingOrder="0"/>
        <border outline="0">
          <left style="thin">
            <color indexed="64"/>
          </left>
          <right style="thin">
            <color indexed="64"/>
          </right>
          <top style="thin">
            <color indexed="64"/>
          </top>
          <bottom style="thin">
            <color indexed="64"/>
          </bottom>
        </border>
      </dxf>
    </rfmt>
    <rcc rId="0" sId="2" dxf="1" numFmtId="4">
      <nc r="G71">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71">
        <v>120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71">
        <v>100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71">
        <v>100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71">
        <v>100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71">
        <v>100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71" start="0" length="0">
      <dxf>
        <alignment vertical="top" readingOrder="0"/>
      </dxf>
    </rfmt>
    <rfmt sheetId="2" sqref="N71" start="0" length="0">
      <dxf>
        <alignment vertical="top" readingOrder="0"/>
      </dxf>
    </rfmt>
  </rrc>
  <rrc rId="3366" sId="2" ref="A71:XFD71"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02:$XFD$202" dn="Z_10B69522_62AE_4313_859A_9E4F497E803C_.wvu.Rows" sId="2"/>
    <undo index="4" exp="area" ref3D="1" dr="$A$122:$XFD$122" dn="Z_10B69522_62AE_4313_859A_9E4F497E803C_.wvu.Rows" sId="2"/>
    <undo index="2" exp="area" ref3D="1" dr="$A$113:$XFD$118"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71:XFD71" start="0" length="0">
      <dxf>
        <font>
          <sz val="10"/>
          <name val="Times New Roman"/>
          <scheme val="none"/>
        </font>
      </dxf>
    </rfmt>
    <rcc rId="0" sId="2" dxf="1">
      <nc r="C71" t="inlineStr">
        <is>
          <t>000 1 12 02100 00 0000 120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71" t="inlineStr">
        <is>
          <t>Сборы за участие в конкурсе (аукционе) на право пользования участками недр</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fmt sheetId="2" sqref="E71" start="0" length="0">
      <dxf>
        <alignment horizontal="center" vertical="top" readingOrder="0"/>
        <border outline="0">
          <left style="thin">
            <color indexed="64"/>
          </left>
          <right style="thin">
            <color indexed="64"/>
          </right>
          <top style="thin">
            <color indexed="64"/>
          </top>
          <bottom style="thin">
            <color indexed="64"/>
          </bottom>
        </border>
      </dxf>
    </rfmt>
    <rfmt sheetId="2" sqref="F71" start="0" length="0">
      <dxf>
        <alignment vertical="top" readingOrder="0"/>
        <border outline="0">
          <left style="thin">
            <color indexed="64"/>
          </left>
          <right style="thin">
            <color indexed="64"/>
          </right>
          <top style="thin">
            <color indexed="64"/>
          </top>
          <bottom style="thin">
            <color indexed="64"/>
          </bottom>
        </border>
      </dxf>
    </rfmt>
    <rcc rId="0" sId="2" dxf="1">
      <nc r="G71">
        <f>G72</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H71">
        <f>H72</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I71">
        <f>I72</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J71">
        <f>J72</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K71">
        <f>K72</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L71">
        <f>L72</f>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71" start="0" length="0">
      <dxf>
        <alignment vertical="top" readingOrder="0"/>
      </dxf>
    </rfmt>
    <rfmt sheetId="2" sqref="N71" start="0" length="0">
      <dxf>
        <alignment vertical="top" readingOrder="0"/>
      </dxf>
    </rfmt>
  </rrc>
  <rrc rId="3367" sId="2" ref="A71:XFD71"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01:$XFD$201" dn="Z_10B69522_62AE_4313_859A_9E4F497E803C_.wvu.Rows" sId="2"/>
    <undo index="4" exp="area" ref3D="1" dr="$A$121:$XFD$121" dn="Z_10B69522_62AE_4313_859A_9E4F497E803C_.wvu.Rows" sId="2"/>
    <undo index="2" exp="area" ref3D="1" dr="$A$112:$XFD$117"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71:XFD71" start="0" length="0">
      <dxf>
        <font>
          <sz val="10"/>
          <name val="Times New Roman"/>
          <scheme val="none"/>
        </font>
      </dxf>
    </rfmt>
    <rcc rId="0" sId="2" dxf="1">
      <nc r="C71" t="inlineStr">
        <is>
          <t>852 1 12 02102 02 0000 120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71" t="inlineStr">
        <is>
          <t>Сборы за участие в конкурсе (аукционе) на право пользования участками недр местного значения</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71" t="inlineStr">
        <is>
          <t xml:space="preserve">Министерство природных ресурсов и охраны окружающей среды Республики Коми </t>
        </is>
      </nc>
      <ndxf>
        <alignment horizontal="center" vertical="top" wrapText="1" readingOrder="0"/>
        <border outline="0">
          <left style="thin">
            <color indexed="64"/>
          </left>
          <right style="thin">
            <color indexed="64"/>
          </right>
          <top style="thin">
            <color indexed="64"/>
          </top>
          <bottom style="thin">
            <color indexed="64"/>
          </bottom>
        </border>
      </ndxf>
    </rcc>
    <rfmt sheetId="2" sqref="F71" start="0" length="0">
      <dxf>
        <alignment vertical="top" readingOrder="0"/>
        <border outline="0">
          <left style="thin">
            <color indexed="64"/>
          </left>
          <right style="thin">
            <color indexed="64"/>
          </right>
          <top style="thin">
            <color indexed="64"/>
          </top>
          <bottom style="thin">
            <color indexed="64"/>
          </bottom>
        </border>
      </dxf>
    </rfmt>
    <rcc rId="0" sId="2" dxf="1" numFmtId="4">
      <nc r="G71">
        <v>6000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71">
        <v>1493.16</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71">
        <v>1700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71">
        <v>300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71">
        <v>300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71">
        <v>300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71" start="0" length="0">
      <dxf>
        <alignment vertical="top" readingOrder="0"/>
      </dxf>
    </rfmt>
    <rfmt sheetId="2" sqref="N71" start="0" length="0">
      <dxf>
        <alignment vertical="top" readingOrder="0"/>
      </dxf>
    </rfmt>
  </rrc>
  <rrc rId="3368" sId="2" ref="A71:XFD71" action="deleteRow">
    <undo index="3" exp="ref" v="1" dr="L71" r="L63" sId="2"/>
    <undo index="3" exp="ref" v="1" dr="K71" r="K63" sId="2"/>
    <undo index="3" exp="ref" v="1" dr="J71" r="J63" sId="2"/>
    <undo index="3" exp="ref" v="1" dr="I71" r="I63" sId="2"/>
    <undo index="3" exp="ref" v="1" dr="H71" r="H63" sId="2"/>
    <undo index="3" exp="ref" v="1" dr="G71" r="G63"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200:$XFD$200" dn="Z_10B69522_62AE_4313_859A_9E4F497E803C_.wvu.Rows" sId="2"/>
    <undo index="4" exp="area" ref3D="1" dr="$A$120:$XFD$120" dn="Z_10B69522_62AE_4313_859A_9E4F497E803C_.wvu.Rows" sId="2"/>
    <undo index="2" exp="area" ref3D="1" dr="$A$111:$XFD$116"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71:XFD71" start="0" length="0">
      <dxf>
        <font>
          <sz val="10"/>
          <name val="Times New Roman"/>
          <scheme val="none"/>
        </font>
      </dxf>
    </rfmt>
    <rcc rId="0" sId="2" dxf="1">
      <nc r="C71" t="inlineStr">
        <is>
          <t>000 1 12 04000 00 0000 120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71" t="inlineStr">
        <is>
          <t>Плата за использование лесов</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fmt sheetId="2" sqref="E71" start="0" length="0">
      <dxf>
        <alignment horizontal="center" vertical="top" readingOrder="0"/>
        <border outline="0">
          <left style="thin">
            <color indexed="64"/>
          </left>
          <right style="thin">
            <color indexed="64"/>
          </right>
          <top style="thin">
            <color indexed="64"/>
          </top>
          <bottom style="thin">
            <color indexed="64"/>
          </bottom>
        </border>
      </dxf>
    </rfmt>
    <rfmt sheetId="2" sqref="F71" start="0" length="0">
      <dxf>
        <alignment vertical="top" readingOrder="0"/>
        <border outline="0">
          <left style="thin">
            <color indexed="64"/>
          </left>
          <right style="thin">
            <color indexed="64"/>
          </right>
          <top style="thin">
            <color indexed="64"/>
          </top>
          <bottom style="thin">
            <color indexed="64"/>
          </bottom>
        </border>
      </dxf>
    </rfmt>
    <rcc rId="0" sId="2" dxf="1">
      <nc r="G71">
        <f>G72</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H71">
        <f>H72</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I71">
        <f>I72</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J71">
        <f>J72</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K71">
        <f>K72</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L71">
        <f>L72</f>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71" start="0" length="0">
      <dxf>
        <alignment vertical="top" readingOrder="0"/>
      </dxf>
    </rfmt>
    <rfmt sheetId="2" sqref="N71" start="0" length="0">
      <dxf>
        <alignment vertical="top" readingOrder="0"/>
      </dxf>
    </rfmt>
  </rrc>
  <rrc rId="3369" sId="2" ref="A71:XFD71"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99:$XFD$199" dn="Z_10B69522_62AE_4313_859A_9E4F497E803C_.wvu.Rows" sId="2"/>
    <undo index="4" exp="area" ref3D="1" dr="$A$119:$XFD$119" dn="Z_10B69522_62AE_4313_859A_9E4F497E803C_.wvu.Rows" sId="2"/>
    <undo index="2" exp="area" ref3D="1" dr="$A$110:$XFD$115"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71:XFD71" start="0" length="0">
      <dxf>
        <font>
          <sz val="10"/>
          <name val="Times New Roman"/>
          <scheme val="none"/>
        </font>
      </dxf>
    </rfmt>
    <rcc rId="0" sId="2" dxf="1">
      <nc r="C71" t="inlineStr">
        <is>
          <t>000 1 12 04010 00 0000 120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71" t="inlineStr">
        <is>
          <t>Плата за использование лесов, расположенных на землях лесного фонда</t>
        </is>
      </nc>
      <n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fmt sheetId="2" sqref="E71" start="0" length="0">
      <dxf>
        <alignment horizontal="center" vertical="top" readingOrder="0"/>
        <border outline="0">
          <left style="thin">
            <color indexed="64"/>
          </left>
          <right style="thin">
            <color indexed="64"/>
          </right>
          <top style="thin">
            <color indexed="64"/>
          </top>
          <bottom style="thin">
            <color indexed="64"/>
          </bottom>
        </border>
      </dxf>
    </rfmt>
    <rfmt sheetId="2" sqref="F71" start="0" length="0">
      <dxf>
        <alignment vertical="top" readingOrder="0"/>
        <border outline="0">
          <left style="thin">
            <color indexed="64"/>
          </left>
          <right style="thin">
            <color indexed="64"/>
          </right>
          <top style="thin">
            <color indexed="64"/>
          </top>
          <bottom style="thin">
            <color indexed="64"/>
          </bottom>
        </border>
      </dxf>
    </rfmt>
    <rcc rId="0" sId="2" dxf="1">
      <nc r="G71">
        <f>G72+G73+G74</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H71">
        <f>H72+H73+H74</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I71">
        <f>I72+I73+I74</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J71">
        <f>J72+J73+J74</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K71">
        <f>K72+K73+K74</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L71">
        <f>L72+L73+L74</f>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71" start="0" length="0">
      <dxf>
        <alignment vertical="top" readingOrder="0"/>
      </dxf>
    </rfmt>
    <rfmt sheetId="2" sqref="N71" start="0" length="0">
      <dxf>
        <alignment vertical="top" readingOrder="0"/>
      </dxf>
    </rfmt>
  </rrc>
  <rrc rId="3370" sId="2" ref="A71:XFD71"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98:$XFD$198" dn="Z_10B69522_62AE_4313_859A_9E4F497E803C_.wvu.Rows" sId="2"/>
    <undo index="4" exp="area" ref3D="1" dr="$A$118:$XFD$118" dn="Z_10B69522_62AE_4313_859A_9E4F497E803C_.wvu.Rows" sId="2"/>
    <undo index="2" exp="area" ref3D="1" dr="$A$109:$XFD$114"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71:XFD71" start="0" length="0">
      <dxf>
        <font>
          <sz val="10"/>
          <name val="Times New Roman"/>
          <scheme val="none"/>
        </font>
      </dxf>
    </rfmt>
    <rcc rId="0" sId="2" dxf="1">
      <nc r="C71" t="inlineStr">
        <is>
          <t>852 1 12 04013 02 0000 120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71" t="inlineStr">
        <is>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71" t="inlineStr">
        <is>
          <t xml:space="preserve">Министерство природных ресурсов и охраны окружающей среды Республики Коми </t>
        </is>
      </nc>
      <ndxf>
        <alignment horizontal="center" vertical="top" wrapText="1" readingOrder="0"/>
        <border outline="0">
          <left style="thin">
            <color indexed="64"/>
          </left>
          <right style="thin">
            <color indexed="64"/>
          </right>
          <top style="thin">
            <color indexed="64"/>
          </top>
          <bottom style="thin">
            <color indexed="64"/>
          </bottom>
        </border>
      </ndxf>
    </rcc>
    <rfmt sheetId="2" sqref="F71" start="0" length="0">
      <dxf>
        <alignment vertical="top" readingOrder="0"/>
        <border outline="0">
          <left style="thin">
            <color indexed="64"/>
          </left>
          <right style="thin">
            <color indexed="64"/>
          </right>
          <top style="thin">
            <color indexed="64"/>
          </top>
          <bottom style="thin">
            <color indexed="64"/>
          </bottom>
        </border>
      </dxf>
    </rfmt>
    <rcc rId="0" sId="2" dxf="1" numFmtId="4">
      <nc r="G71">
        <v>120000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71">
        <v>120011.82</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71">
        <v>150000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71">
        <v>170000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71">
        <v>180000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71">
        <v>200000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71" start="0" length="0">
      <dxf>
        <alignment vertical="top" readingOrder="0"/>
      </dxf>
    </rfmt>
    <rfmt sheetId="2" sqref="N71" start="0" length="0">
      <dxf>
        <alignment vertical="top" readingOrder="0"/>
      </dxf>
    </rfmt>
  </rrc>
  <rrc rId="3371" sId="2" ref="A71:XFD71"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97:$XFD$197" dn="Z_10B69522_62AE_4313_859A_9E4F497E803C_.wvu.Rows" sId="2"/>
    <undo index="4" exp="area" ref3D="1" dr="$A$117:$XFD$117" dn="Z_10B69522_62AE_4313_859A_9E4F497E803C_.wvu.Rows" sId="2"/>
    <undo index="2" exp="area" ref3D="1" dr="$A$108:$XFD$113"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71:XFD71" start="0" length="0">
      <dxf>
        <font>
          <sz val="10"/>
          <name val="Times New Roman"/>
          <scheme val="none"/>
        </font>
      </dxf>
    </rfmt>
    <rcc rId="0" sId="2" dxf="1">
      <nc r="C71" t="inlineStr">
        <is>
          <t>852 1 12 04014 02 0000 120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71" t="inlineStr">
        <is>
          <t>Плата за использование лесов, расположенных на землях лесного фонда, в части, превышающей минимальный размер арендной платы</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71" t="inlineStr">
        <is>
          <t xml:space="preserve">Министерство природных ресурсов и охраны окружающей среды Республики Коми </t>
        </is>
      </nc>
      <ndxf>
        <alignment horizontal="center" vertical="top" wrapText="1" readingOrder="0"/>
        <border outline="0">
          <left style="thin">
            <color indexed="64"/>
          </left>
          <right style="thin">
            <color indexed="64"/>
          </right>
          <top style="thin">
            <color indexed="64"/>
          </top>
          <bottom style="thin">
            <color indexed="64"/>
          </bottom>
        </border>
      </ndxf>
    </rcc>
    <rfmt sheetId="2" sqref="F71" start="0" length="0">
      <dxf>
        <alignment vertical="top" readingOrder="0"/>
        <border outline="0">
          <left style="thin">
            <color indexed="64"/>
          </left>
          <right style="thin">
            <color indexed="64"/>
          </right>
          <top style="thin">
            <color indexed="64"/>
          </top>
          <bottom style="thin">
            <color indexed="64"/>
          </bottom>
        </border>
      </dxf>
    </rfmt>
    <rcc rId="0" sId="2" dxf="1" numFmtId="4">
      <nc r="G71">
        <v>180000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71">
        <v>189141.12</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71">
        <v>315000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71">
        <v>334000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71">
        <v>355000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71">
        <v>370000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71" start="0" length="0">
      <dxf>
        <alignment vertical="top" readingOrder="0"/>
      </dxf>
    </rfmt>
    <rfmt sheetId="2" sqref="N71" start="0" length="0">
      <dxf>
        <alignment vertical="top" readingOrder="0"/>
      </dxf>
    </rfmt>
  </rrc>
  <rrc rId="3372" sId="2" ref="A71:XFD71"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96:$XFD$196" dn="Z_10B69522_62AE_4313_859A_9E4F497E803C_.wvu.Rows" sId="2"/>
    <undo index="4" exp="area" ref3D="1" dr="$A$116:$XFD$116" dn="Z_10B69522_62AE_4313_859A_9E4F497E803C_.wvu.Rows" sId="2"/>
    <undo index="2" exp="area" ref3D="1" dr="$A$107:$XFD$112"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71:XFD71" start="0" length="0">
      <dxf>
        <font>
          <sz val="10"/>
          <name val="Times New Roman"/>
          <scheme val="none"/>
        </font>
      </dxf>
    </rfmt>
    <rcc rId="0" sId="2" dxf="1">
      <nc r="C71" t="inlineStr">
        <is>
          <t>852 1 12 04015 02 0000 120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71" t="inlineStr">
        <is>
          <t>Плата за использование лесов, расположенных на землях лесного фонда, в части платы по договору купли-продажи лесных насаждений для собственных нужд</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71" t="inlineStr">
        <is>
          <t xml:space="preserve">Министерство природных ресурсов и охраны окружающей среды Республики Коми </t>
        </is>
      </nc>
      <ndxf>
        <alignment horizontal="center" vertical="top" wrapText="1" readingOrder="0"/>
        <border outline="0">
          <left style="thin">
            <color indexed="64"/>
          </left>
          <right style="thin">
            <color indexed="64"/>
          </right>
          <top style="thin">
            <color indexed="64"/>
          </top>
          <bottom style="thin">
            <color indexed="64"/>
          </bottom>
        </border>
      </ndxf>
    </rcc>
    <rfmt sheetId="2" sqref="F71" start="0" length="0">
      <dxf>
        <alignment vertical="top" readingOrder="0"/>
        <border outline="0">
          <left style="thin">
            <color indexed="64"/>
          </left>
          <right style="thin">
            <color indexed="64"/>
          </right>
          <top style="thin">
            <color indexed="64"/>
          </top>
          <bottom style="thin">
            <color indexed="64"/>
          </bottom>
        </border>
      </dxf>
    </rfmt>
    <rcc rId="0" sId="2" dxf="1" numFmtId="4">
      <nc r="G71">
        <v>10000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71">
        <v>6544.28</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71">
        <v>15000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71">
        <v>15500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71">
        <v>16000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71">
        <v>16500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71" start="0" length="0">
      <dxf>
        <alignment vertical="top" readingOrder="0"/>
      </dxf>
    </rfmt>
    <rfmt sheetId="2" sqref="N71" start="0" length="0">
      <dxf>
        <alignment vertical="top" readingOrder="0"/>
      </dxf>
    </rfmt>
  </rrc>
  <rcc rId="3373" sId="2">
    <oc r="G63">
      <f>G64+#REF!+#REF!</f>
    </oc>
    <nc r="G63">
      <f>G64</f>
    </nc>
  </rcc>
  <rcc rId="3374" sId="2">
    <oc r="H63">
      <f>H64+#REF!+#REF!</f>
    </oc>
    <nc r="H63">
      <f>H64</f>
    </nc>
  </rcc>
  <rcc rId="3375" sId="2">
    <oc r="I63">
      <f>I64+#REF!+#REF!</f>
    </oc>
    <nc r="I63">
      <f>I64</f>
    </nc>
  </rcc>
  <rcc rId="3376" sId="2">
    <oc r="J63">
      <f>J64+#REF!+#REF!</f>
    </oc>
    <nc r="J63">
      <f>J64</f>
    </nc>
  </rcc>
  <rcc rId="3377" sId="2">
    <oc r="K63">
      <f>K64+#REF!+#REF!</f>
    </oc>
    <nc r="K63">
      <f>K64</f>
    </nc>
  </rcc>
  <rcc rId="3378" sId="2">
    <oc r="L63">
      <f>L64+#REF!+#REF!</f>
    </oc>
    <nc r="L63">
      <f>L64</f>
    </nc>
  </rcc>
  <rrc rId="3379" sId="2" ref="A73:XFD73" action="deleteRow">
    <undo index="0" exp="ref" v="1" dr="L73" r="L72" sId="2"/>
    <undo index="0" exp="ref" v="1" dr="K73" r="K72" sId="2"/>
    <undo index="0" exp="ref" v="1" dr="J73" r="J72" sId="2"/>
    <undo index="0" exp="ref" v="1" dr="I73" r="I72" sId="2"/>
    <undo index="0" exp="ref" v="1" dr="H73" r="H72" sId="2"/>
    <undo index="0" exp="ref" v="1" dr="G73" r="G72"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95:$XFD$195" dn="Z_10B69522_62AE_4313_859A_9E4F497E803C_.wvu.Rows" sId="2"/>
    <undo index="4" exp="area" ref3D="1" dr="$A$115:$XFD$115" dn="Z_10B69522_62AE_4313_859A_9E4F497E803C_.wvu.Rows" sId="2"/>
    <undo index="2" exp="area" ref3D="1" dr="$A$106:$XFD$111"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73:XFD73" start="0" length="0">
      <dxf>
        <font>
          <sz val="10"/>
          <name val="Times New Roman"/>
          <scheme val="none"/>
        </font>
      </dxf>
    </rfmt>
    <rcc rId="0" sId="2" dxf="1">
      <nc r="C73" t="inlineStr">
        <is>
          <t>182 1 13 01020 01 0000 130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73" t="inlineStr">
        <is>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is>
      </nc>
      <n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73" t="inlineStr">
        <is>
          <t>Федеральная налоговая служба</t>
        </is>
      </nc>
      <ndxf>
        <font>
          <i/>
          <sz val="10"/>
          <name val="Times New Roman"/>
          <scheme val="none"/>
        </font>
        <alignment horizontal="center" vertical="top" readingOrder="0"/>
        <border outline="0">
          <left style="thin">
            <color indexed="64"/>
          </left>
          <right style="thin">
            <color indexed="64"/>
          </right>
          <top style="thin">
            <color indexed="64"/>
          </top>
          <bottom style="thin">
            <color indexed="64"/>
          </bottom>
        </border>
      </ndxf>
    </rcc>
    <rfmt sheetId="2" sqref="F73" start="0" length="0">
      <dxf>
        <font>
          <i/>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umFmtId="4">
      <nc r="G73">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73">
        <v>0.2</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73">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73">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73">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73">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73" start="0" length="0">
      <dxf>
        <alignment vertical="top" readingOrder="0"/>
      </dxf>
    </rfmt>
    <rfmt sheetId="2" sqref="N73" start="0" length="0">
      <dxf>
        <alignment vertical="top" readingOrder="0"/>
      </dxf>
    </rfmt>
  </rrc>
  <rrc rId="3380" sId="2" ref="A73:XFD73" action="deleteRow">
    <undo index="1" exp="ref" v="1" dr="L73" r="L72" sId="2"/>
    <undo index="1" exp="ref" v="1" dr="K73" r="K72" sId="2"/>
    <undo index="1" exp="ref" v="1" dr="J73" r="J72" sId="2"/>
    <undo index="1" exp="ref" v="1" dr="I73" r="I72" sId="2"/>
    <undo index="1" exp="ref" v="1" dr="H73" r="H72" sId="2"/>
    <undo index="1" exp="ref" v="1" dr="G73" r="G72"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94:$XFD$194" dn="Z_10B69522_62AE_4313_859A_9E4F497E803C_.wvu.Rows" sId="2"/>
    <undo index="4" exp="area" ref3D="1" dr="$A$114:$XFD$114" dn="Z_10B69522_62AE_4313_859A_9E4F497E803C_.wvu.Rows" sId="2"/>
    <undo index="2" exp="area" ref3D="1" dr="$A$105:$XFD$110"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73:XFD73" start="0" length="0">
      <dxf>
        <font>
          <sz val="10"/>
          <name val="Times New Roman"/>
          <scheme val="none"/>
        </font>
      </dxf>
    </rfmt>
    <rcc rId="0" sId="2" dxf="1">
      <nc r="C73" t="inlineStr">
        <is>
          <t>321 1 13 01031 01 0000 130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73" t="inlineStr">
        <is>
          <t>Плата за предоставление сведений из Единого государственного реестра недвижимости</t>
        </is>
      </nc>
      <n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73" t="inlineStr">
        <is>
          <t>Федеральная служба государственной регистрации, кадастра и картографии</t>
        </is>
      </nc>
      <ndxf>
        <font>
          <i/>
          <sz val="10"/>
          <name val="Times New Roman"/>
          <scheme val="none"/>
        </font>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73" start="0" length="0">
      <dxf>
        <font>
          <i/>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umFmtId="4">
      <nc r="G73">
        <v>50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73">
        <v>73.28</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73">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73">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73">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73">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73" start="0" length="0">
      <dxf>
        <alignment vertical="top" readingOrder="0"/>
      </dxf>
    </rfmt>
    <rfmt sheetId="2" sqref="N73" start="0" length="0">
      <dxf>
        <alignment vertical="top" readingOrder="0"/>
      </dxf>
    </rfmt>
  </rrc>
  <rrc rId="3381" sId="2" ref="A73:XFD73" action="deleteRow">
    <undo index="7" exp="ref" v="1" dr="I73" r="I72"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93:$XFD$193" dn="Z_10B69522_62AE_4313_859A_9E4F497E803C_.wvu.Rows" sId="2"/>
    <undo index="4" exp="area" ref3D="1" dr="$A$113:$XFD$113" dn="Z_10B69522_62AE_4313_859A_9E4F497E803C_.wvu.Rows" sId="2"/>
    <undo index="2" exp="area" ref3D="1" dr="$A$104:$XFD$109"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73:XFD73" start="0" length="0">
      <dxf>
        <font>
          <sz val="10"/>
          <name val="Times New Roman"/>
          <scheme val="none"/>
        </font>
      </dxf>
    </rfmt>
    <rcc rId="0" sId="2" dxf="1">
      <nc r="C73" t="inlineStr">
        <is>
          <t>182 1 13 01190 01 0000 130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73" t="inlineStr">
        <is>
          <t>Плата за предоставление информации из реестра дисквалифицированных лиц</t>
        </is>
      </nc>
      <n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73" t="inlineStr">
        <is>
          <t>Федеральная налоговая служба</t>
        </is>
      </nc>
      <ndxf>
        <font>
          <i/>
          <sz val="10"/>
          <name val="Times New Roman"/>
          <scheme val="none"/>
        </font>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73" start="0" length="0">
      <dxf>
        <font>
          <i/>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umFmtId="4">
      <nc r="G73">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73">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73">
        <v>0.05</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73">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73">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73">
        <v>0</v>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73" start="0" length="0">
      <dxf>
        <alignment vertical="top" readingOrder="0"/>
      </dxf>
    </rfmt>
    <rfmt sheetId="2" sqref="N73" start="0" length="0">
      <dxf>
        <alignment vertical="top" readingOrder="0"/>
      </dxf>
    </rfmt>
  </rrc>
  <rrc rId="3382" sId="2" ref="A73:XFD73" action="deleteRow">
    <undo index="3" exp="ref" v="1" dr="L73" r="L72" sId="2"/>
    <undo index="3" exp="ref" v="1" dr="K73" r="K72" sId="2"/>
    <undo index="3" exp="ref" v="1" dr="J73" r="J72" sId="2"/>
    <undo index="3" exp="ref" v="1" dr="I73" r="I72" sId="2"/>
    <undo index="3" exp="ref" v="1" dr="H73" r="H72" sId="2"/>
    <undo index="3" exp="ref" v="1" dr="G73" r="G72"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92:$XFD$192" dn="Z_10B69522_62AE_4313_859A_9E4F497E803C_.wvu.Rows" sId="2"/>
    <undo index="4" exp="area" ref3D="1" dr="$A$112:$XFD$112" dn="Z_10B69522_62AE_4313_859A_9E4F497E803C_.wvu.Rows" sId="2"/>
    <undo index="2" exp="area" ref3D="1" dr="$A$103:$XFD$108"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73:XFD73" start="0" length="0">
      <dxf>
        <font>
          <sz val="10"/>
          <name val="Times New Roman"/>
          <scheme val="none"/>
        </font>
      </dxf>
    </rfmt>
    <rcc rId="0" sId="2" dxf="1">
      <nc r="C73" t="inlineStr">
        <is>
          <t>000 1 13 01400 01 0000 130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73" t="inlineStr">
        <is>
          <t>Плата за предоставление сведений, документов, содержащихся в государственных реестрах (регистрах)</t>
        </is>
      </nc>
      <n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fmt sheetId="2" sqref="E73" start="0" length="0">
      <dxf>
        <font>
          <i/>
          <sz val="1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dxf>
    </rfmt>
    <rfmt sheetId="2" sqref="F73" start="0" length="0">
      <dxf>
        <font>
          <i/>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c r="G73">
        <f>G74</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H73">
        <f>H74</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I73">
        <f>I74</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J73">
        <f>J74</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K73">
        <f>K74</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L73">
        <f>L74</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73" start="0" length="0">
      <dxf>
        <alignment vertical="top" readingOrder="0"/>
      </dxf>
    </rfmt>
    <rfmt sheetId="2" sqref="N73" start="0" length="0">
      <dxf>
        <alignment vertical="top" readingOrder="0"/>
      </dxf>
    </rfmt>
  </rrc>
  <rcc rId="3383" sId="2">
    <oc r="G72">
      <f>#REF!+#REF!+#REF!+G74</f>
    </oc>
    <nc r="G72">
      <f>G74</f>
    </nc>
  </rcc>
  <rrc rId="3384" sId="2" ref="A73:XFD73"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91:$XFD$191" dn="Z_10B69522_62AE_4313_859A_9E4F497E803C_.wvu.Rows" sId="2"/>
    <undo index="4" exp="area" ref3D="1" dr="$A$111:$XFD$111" dn="Z_10B69522_62AE_4313_859A_9E4F497E803C_.wvu.Rows" sId="2"/>
    <undo index="2" exp="area" ref3D="1" dr="$A$102:$XFD$107"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73:XFD73" start="0" length="0">
      <dxf>
        <font>
          <sz val="10"/>
          <name val="Times New Roman"/>
          <scheme val="none"/>
        </font>
      </dxf>
    </rfmt>
    <rcc rId="0" sId="2" dxf="1">
      <nc r="C73" t="inlineStr">
        <is>
          <t>852 1 13 01410 01 0000 130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73" t="inlineStr">
        <is>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73" t="inlineStr">
        <is>
          <t xml:space="preserve">Министерство природных ресурсов и охраны окружающей среды Республики Коми </t>
        </is>
      </nc>
      <ndxf>
        <alignment horizontal="center" vertical="top" wrapText="1" readingOrder="0"/>
        <border outline="0">
          <left style="thin">
            <color indexed="64"/>
          </left>
          <right style="thin">
            <color indexed="64"/>
          </right>
          <top style="thin">
            <color indexed="64"/>
          </top>
          <bottom style="thin">
            <color indexed="64"/>
          </bottom>
        </border>
      </ndxf>
    </rcc>
    <rfmt sheetId="2" sqref="F73" start="0" length="0">
      <dxf>
        <alignment vertical="top" readingOrder="0"/>
        <border outline="0">
          <left style="thin">
            <color indexed="64"/>
          </left>
          <right style="thin">
            <color indexed="64"/>
          </right>
          <top style="thin">
            <color indexed="64"/>
          </top>
          <bottom style="thin">
            <color indexed="64"/>
          </bottom>
        </border>
      </dxf>
    </rfmt>
    <rcc rId="0" sId="2" dxf="1" numFmtId="4">
      <nc r="G73">
        <v>500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73">
        <v>1113.1500000000001</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73">
        <v>1200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73">
        <v>1200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73">
        <v>1200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73">
        <v>1200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73" start="0" length="0">
      <dxf>
        <alignment vertical="top" readingOrder="0"/>
      </dxf>
    </rfmt>
    <rfmt sheetId="2" sqref="N73" start="0" length="0">
      <dxf>
        <alignment vertical="top" readingOrder="0"/>
      </dxf>
    </rfmt>
  </rrc>
  <rcc rId="3385" sId="2">
    <oc r="C74" t="inlineStr">
      <is>
        <t>000 1 13 01992 02 0000 130</t>
      </is>
    </oc>
    <nc r="C74" t="inlineStr">
      <is>
        <t>923 1 13 01994 04 0000 130</t>
      </is>
    </nc>
  </rcc>
  <rcc rId="3386" sId="2" numFmtId="4">
    <oc r="G74">
      <v>95938</v>
    </oc>
    <nc r="G74">
      <v>0</v>
    </nc>
  </rcc>
  <rcc rId="3387" sId="2" numFmtId="4">
    <oc r="H74">
      <v>42586.90928</v>
    </oc>
    <nc r="H74">
      <v>42.86</v>
    </nc>
  </rcc>
  <rcc rId="3388" sId="2" numFmtId="4">
    <oc r="I74">
      <v>69636.200000000012</v>
    </oc>
    <nc r="I74">
      <v>0</v>
    </nc>
  </rcc>
  <rcc rId="3389" sId="2" numFmtId="4">
    <oc r="J74">
      <v>70326.7</v>
    </oc>
    <nc r="J74">
      <v>0</v>
    </nc>
  </rcc>
  <rcc rId="3390" sId="2" numFmtId="4">
    <oc r="K74">
      <v>70400.2</v>
    </oc>
    <nc r="K74">
      <v>0</v>
    </nc>
  </rcc>
  <rcc rId="3391" sId="2" numFmtId="4">
    <oc r="L74">
      <v>70463.199999999997</v>
    </oc>
    <nc r="L74">
      <v>0</v>
    </nc>
  </rcc>
  <rcc rId="3392" sId="2">
    <oc r="H72">
      <f>#REF!+#REF!+#REF!+H73</f>
    </oc>
    <nc r="H72">
      <f>H73</f>
    </nc>
  </rcc>
  <rcc rId="3393" sId="2">
    <oc r="I72">
      <f>#REF!+#REF!+#REF!+I73+#REF!</f>
    </oc>
    <nc r="I72">
      <f>I73</f>
    </nc>
  </rcc>
  <rcc rId="3394" sId="2">
    <oc r="J72">
      <f>#REF!+#REF!+#REF!+J73</f>
    </oc>
    <nc r="J72">
      <f>J73</f>
    </nc>
  </rcc>
  <rcc rId="3395" sId="2">
    <oc r="K72">
      <f>#REF!+#REF!+#REF!+K73</f>
    </oc>
    <nc r="K72">
      <f>K73</f>
    </nc>
  </rcc>
  <rcc rId="3396" sId="2">
    <oc r="L72">
      <f>#REF!+#REF!+#REF!+L73</f>
    </oc>
    <nc r="L72">
      <f>L73</f>
    </nc>
  </rcc>
  <rcc rId="3397" sId="2" numFmtId="4">
    <oc r="I73">
      <v>72829.8</v>
    </oc>
    <nc r="I73">
      <f>I74</f>
    </nc>
  </rcc>
  <rcc rId="3398" sId="2">
    <oc r="J73">
      <f>J74</f>
    </oc>
    <nc r="J73">
      <f>J74</f>
    </nc>
  </rcc>
  <rcc rId="3399" sId="2">
    <oc r="K73">
      <f>K74</f>
    </oc>
    <nc r="K73">
      <f>K74</f>
    </nc>
  </rcc>
  <rcc rId="3400" sId="2">
    <oc r="L73">
      <f>L74</f>
    </oc>
    <nc r="L73">
      <f>L74</f>
    </nc>
  </rcc>
  <rcc rId="3401" sId="2" odxf="1" dxf="1">
    <oc r="E77" t="inlineStr">
      <is>
        <t>Министерство сельского хозяйства и потребительского рынка Республики Коми</t>
      </is>
    </oc>
    <nc r="E77" t="inlineStr">
      <is>
        <t>Админситрация муниципального городского округа "Инта"</t>
      </is>
    </nc>
    <odxf>
      <fill>
        <patternFill patternType="none">
          <bgColor indexed="65"/>
        </patternFill>
      </fill>
    </odxf>
    <ndxf>
      <fill>
        <patternFill patternType="solid">
          <bgColor theme="0"/>
        </patternFill>
      </fill>
    </ndxf>
  </rcc>
  <rcc rId="3402" sId="2">
    <oc r="C77" t="inlineStr">
      <is>
        <t>882 1 13 02062 02 0000 130</t>
      </is>
    </oc>
    <nc r="C77" t="inlineStr">
      <is>
        <t>923 1 13 02062 02 0000 130</t>
      </is>
    </nc>
  </rcc>
  <rrc rId="3403" sId="2" ref="A76:XFD76" action="deleteRow">
    <undo index="0" exp="ref" v="1" dr="L76" r="L75" sId="2"/>
    <undo index="0" exp="ref" v="1" dr="K76" r="K75" sId="2"/>
    <undo index="0" exp="ref" v="1" dr="J76" r="J75" sId="2"/>
    <undo index="0" exp="ref" v="1" dr="I76" r="I75" sId="2"/>
    <undo index="0" exp="ref" v="1" dr="H76" r="H75" sId="2"/>
    <undo index="0" exp="ref" v="1" dr="G76" r="G75"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90:$XFD$190" dn="Z_10B69522_62AE_4313_859A_9E4F497E803C_.wvu.Rows" sId="2"/>
    <undo index="4" exp="area" ref3D="1" dr="$A$110:$XFD$110" dn="Z_10B69522_62AE_4313_859A_9E4F497E803C_.wvu.Rows" sId="2"/>
    <undo index="2" exp="area" ref3D="1" dr="$A$101:$XFD$106"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76:XFD76" start="0" length="0">
      <dxf>
        <font>
          <sz val="10"/>
          <name val="Times New Roman"/>
          <scheme val="none"/>
        </font>
      </dxf>
    </rfmt>
    <rcc rId="0" sId="2" dxf="1">
      <nc r="C76" t="inlineStr">
        <is>
          <t>000 1 13 02060 00 0000 130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76" t="inlineStr">
        <is>
          <t>Доходы, поступающие в порядке возмещения расходов, понесенных в связи с эксплуатацией имущества</t>
        </is>
      </nc>
      <n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fmt sheetId="2" sqref="E76" start="0" length="0">
      <dxf>
        <font>
          <i/>
          <sz val="10"/>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2" sqref="F76" start="0" length="0">
      <dxf>
        <font>
          <i/>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c r="G76">
        <f>G77</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H76">
        <f>H77</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I76">
        <f>I77</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J76">
        <f>J77</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K76">
        <f>K77</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L76">
        <f>L77</f>
      </nc>
      <ndxf>
        <font>
          <i/>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76" start="0" length="0">
      <dxf>
        <alignment vertical="top" readingOrder="0"/>
      </dxf>
    </rfmt>
    <rfmt sheetId="2" sqref="N76" start="0" length="0">
      <dxf>
        <alignment vertical="top" readingOrder="0"/>
      </dxf>
    </rfmt>
    <rfmt sheetId="2" sqref="O76" start="0" length="0">
      <dxf>
        <numFmt numFmtId="165" formatCode="#,##0.0"/>
      </dxf>
    </rfmt>
  </rrc>
  <rrc rId="3404" sId="2" ref="A76:XFD76"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89:$XFD$189" dn="Z_10B69522_62AE_4313_859A_9E4F497E803C_.wvu.Rows" sId="2"/>
    <undo index="4" exp="area" ref3D="1" dr="$A$109:$XFD$109" dn="Z_10B69522_62AE_4313_859A_9E4F497E803C_.wvu.Rows" sId="2"/>
    <undo index="2" exp="area" ref3D="1" dr="$A$100:$XFD$105"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76:XFD76" start="0" length="0">
      <dxf>
        <font>
          <sz val="10"/>
          <name val="Times New Roman"/>
          <scheme val="none"/>
        </font>
      </dxf>
    </rfmt>
    <rcc rId="0" sId="2" dxf="1">
      <nc r="C76" t="inlineStr">
        <is>
          <t>923 1 13 02062 02 0000 130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76" t="inlineStr">
        <is>
          <t>Доходы, поступающие в порядке возмещения расходов, понесенных в связи с эксплуатацией имущества субъектов Российской Федерации</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76" t="inlineStr">
        <is>
          <t>Админситрация муниципального городского округа "Инта"</t>
        </is>
      </nc>
      <ndxf>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76" start="0" length="0">
      <dxf>
        <alignment vertical="top" readingOrder="0"/>
        <border outline="0">
          <left style="thin">
            <color indexed="64"/>
          </left>
          <right style="thin">
            <color indexed="64"/>
          </right>
          <top style="thin">
            <color indexed="64"/>
          </top>
          <bottom style="thin">
            <color indexed="64"/>
          </bottom>
        </border>
      </dxf>
    </rfmt>
    <rcc rId="0" sId="2" dxf="1" numFmtId="4">
      <nc r="G7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76">
        <v>794.39</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76">
        <v>1290.5</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76">
        <v>1356.8</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76">
        <v>1356.6</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76">
        <v>1345.8</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76" start="0" length="0">
      <dxf>
        <alignment vertical="top" readingOrder="0"/>
      </dxf>
    </rfmt>
    <rfmt sheetId="2" sqref="N76" start="0" length="0">
      <dxf>
        <alignment vertical="top" readingOrder="0"/>
      </dxf>
    </rfmt>
  </rrc>
  <rcc rId="3405" sId="2">
    <oc r="C77" t="inlineStr">
      <is>
        <t>000 1 13 02992 02 0000 130</t>
      </is>
    </oc>
    <nc r="C77" t="inlineStr">
      <is>
        <t>923 1 13 02994 04 0000 130</t>
      </is>
    </nc>
  </rcc>
  <rcc rId="3406" sId="2">
    <oc r="D74" t="inlineStr">
      <is>
        <t>Прочие доходы от оказания платных услуг (работ) получателями средств бюджетов субъектов Российской Федерации</t>
      </is>
    </oc>
    <nc r="D74" t="inlineStr">
      <is>
        <t>Прочие доходы от оказания платных услуг (работ) получателями средств бюджетов городских округов</t>
      </is>
    </nc>
  </rcc>
  <rcc rId="3407" sId="2">
    <oc r="D77" t="inlineStr">
      <is>
        <t>Прочие доходы от компенсации затрат бюджетов субъектов Российской Федерации</t>
      </is>
    </oc>
    <nc r="D77" t="inlineStr">
      <is>
        <t>Прочие доходы от компенсации затрат бюджетов городских округов</t>
      </is>
    </nc>
  </rcc>
  <rcc rId="3408" sId="2">
    <oc r="G75">
      <f>#REF!+G76</f>
    </oc>
    <nc r="G75">
      <f>G76</f>
    </nc>
  </rcc>
  <rcc rId="3409" sId="2" numFmtId="4">
    <oc r="G77">
      <v>25765</v>
    </oc>
    <nc r="G77">
      <v>0</v>
    </nc>
  </rcc>
  <rcc rId="3410" sId="2" numFmtId="4">
    <oc r="H77">
      <v>24737.77</v>
    </oc>
    <nc r="H77">
      <v>3865.28</v>
    </nc>
  </rcc>
  <rcc rId="3411" sId="2" numFmtId="4">
    <oc r="I77">
      <f>28115.3+12725</f>
    </oc>
    <nc r="I77">
      <v>0</v>
    </nc>
  </rcc>
  <rcc rId="3412" sId="2" numFmtId="4">
    <oc r="J77">
      <v>20802.400000000001</v>
    </oc>
    <nc r="J77">
      <v>0</v>
    </nc>
  </rcc>
  <rcc rId="3413" sId="2" numFmtId="4">
    <oc r="K77">
      <v>20887.2</v>
    </oc>
    <nc r="K77">
      <v>0</v>
    </nc>
  </rcc>
  <rcc rId="3414" sId="2" numFmtId="4">
    <oc r="L77">
      <v>20892.099999999999</v>
    </oc>
    <nc r="L77">
      <v>0</v>
    </nc>
  </rcc>
  <rcc rId="3415" sId="2" numFmtId="4">
    <oc r="I76">
      <v>39549.800000000003</v>
    </oc>
    <nc r="I76">
      <f>I77</f>
    </nc>
  </rcc>
  <rcc rId="3416" sId="2">
    <oc r="J76">
      <f>J77</f>
    </oc>
    <nc r="J76">
      <f>J77</f>
    </nc>
  </rcc>
  <rcc rId="3417" sId="2">
    <oc r="K76">
      <f>K77</f>
    </oc>
    <nc r="K76">
      <f>K77</f>
    </nc>
  </rcc>
  <rcc rId="3418" sId="2">
    <oc r="L76">
      <f>L77</f>
    </oc>
    <nc r="L76">
      <f>L77</f>
    </nc>
  </rcc>
  <rcc rId="3419" sId="2">
    <oc r="H75">
      <f>#REF!+H76</f>
    </oc>
    <nc r="H75">
      <f>H76</f>
    </nc>
  </rcc>
  <rcc rId="3420" sId="2">
    <oc r="I75">
      <f>#REF!+I76</f>
    </oc>
    <nc r="I75">
      <f>I76</f>
    </nc>
  </rcc>
  <rcc rId="3421" sId="2">
    <oc r="J75">
      <f>#REF!+J76</f>
    </oc>
    <nc r="J75">
      <f>J76</f>
    </nc>
  </rcc>
  <rcc rId="3422" sId="2">
    <oc r="K75">
      <f>#REF!+K76</f>
    </oc>
    <nc r="K75">
      <f>K76</f>
    </nc>
  </rcc>
  <rcc rId="3423" sId="2">
    <oc r="L75">
      <f>#REF!+L76</f>
    </oc>
    <nc r="L75">
      <f>L76</f>
    </nc>
  </rcc>
  <rfmt sheetId="2" sqref="D82" start="0" length="0">
    <dxf>
      <font>
        <b/>
        <sz val="8"/>
        <color auto="1"/>
        <name val="Arial Narrow"/>
        <scheme val="none"/>
      </font>
      <alignment vertical="center" readingOrder="0"/>
      <border outline="0">
        <left style="hair">
          <color indexed="64"/>
        </left>
        <right style="hair">
          <color indexed="64"/>
        </right>
      </border>
    </dxf>
  </rfmt>
  <rfmt sheetId="2" sqref="D82" start="0" length="0">
    <dxf>
      <font>
        <b val="0"/>
        <sz val="10"/>
        <color auto="1"/>
        <name val="Times New Roman"/>
        <scheme val="none"/>
      </font>
      <alignment vertical="top" readingOrder="0"/>
      <border outline="0">
        <left style="thin">
          <color indexed="64"/>
        </left>
        <right style="thin">
          <color indexed="64"/>
        </right>
      </border>
    </dxf>
  </rfmt>
  <rcc rId="3424" sId="2">
    <oc r="C80" t="inlineStr">
      <is>
        <t xml:space="preserve"> 000 1 14 02020 02 0000 410</t>
      </is>
    </oc>
    <nc r="C80" t="inlineStr">
      <is>
        <t xml:space="preserve"> 000 1 14 02040 04 0000 410</t>
      </is>
    </nc>
  </rcc>
  <rfmt sheetId="2" sqref="D80" start="0" length="0">
    <dxf>
      <font>
        <i val="0"/>
        <sz val="10"/>
        <color auto="1"/>
        <name val="Times New Roman"/>
        <scheme val="none"/>
      </font>
    </dxf>
  </rfmt>
  <rfmt sheetId="2" sqref="D82" start="0" length="0">
    <dxf>
      <font>
        <i/>
        <sz val="10"/>
        <color auto="1"/>
        <name val="Times New Roman"/>
        <scheme val="none"/>
      </font>
      <numFmt numFmtId="30" formatCode="@"/>
    </dxf>
  </rfmt>
  <rcc rId="3425" sId="2" odxf="1" dxf="1">
    <oc r="D80" t="inlineStr">
      <is>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is>
    </oc>
    <nc r="D80" t="inlineStr">
      <is>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is>
    </nc>
    <ndxf>
      <font>
        <i/>
        <sz val="10"/>
        <color auto="1"/>
        <name val="Times New Roman"/>
        <scheme val="none"/>
      </font>
      <numFmt numFmtId="30" formatCode="@"/>
    </ndxf>
  </rcc>
  <rcc rId="3426" sId="2" odxf="1" dxf="1">
    <oc r="C81" t="inlineStr">
      <is>
        <t>863 1 14 02023 02 0000 410</t>
      </is>
    </oc>
    <nc r="C81" t="inlineStr">
      <is>
        <t>923 1 14 02042 04 0000 410</t>
      </is>
    </nc>
    <ndxf>
      <font>
        <i/>
        <sz val="10"/>
        <color auto="1"/>
        <name val="Times New Roman"/>
        <scheme val="none"/>
      </font>
    </ndxf>
  </rcc>
  <rcc rId="3427" sId="2">
    <oc r="C83" t="inlineStr">
      <is>
        <t>000 1 14 02022 02 0000 440</t>
      </is>
    </oc>
    <nc r="C83" t="inlineStr">
      <is>
        <t>923 1 14 02042 04 0000 410</t>
      </is>
    </nc>
  </rcc>
  <rcc rId="3428" sId="2" odxf="1" dxf="1">
    <oc r="E81" t="inlineStr">
      <is>
        <t>Министерство Республики Коми имущественных и земельных отношений</t>
      </is>
    </oc>
    <nc r="E81" t="inlineStr">
      <is>
        <t>Админситрация муниципального городского округа "Инта"</t>
      </is>
    </nc>
    <odxf>
      <fill>
        <patternFill patternType="none">
          <bgColor indexed="65"/>
        </patternFill>
      </fill>
    </odxf>
    <ndxf>
      <fill>
        <patternFill patternType="solid">
          <bgColor theme="0"/>
        </patternFill>
      </fill>
    </ndxf>
  </rcc>
  <rcc rId="3429" sId="2" odxf="1" dxf="1">
    <nc r="E82" t="inlineStr">
      <is>
        <t>Админситрация муниципального городского округа "Инта"</t>
      </is>
    </nc>
    <odxf>
      <fill>
        <patternFill patternType="none">
          <bgColor indexed="65"/>
        </patternFill>
      </fill>
      <alignment wrapText="0" readingOrder="0"/>
    </odxf>
    <ndxf>
      <fill>
        <patternFill patternType="solid">
          <bgColor theme="0"/>
        </patternFill>
      </fill>
      <alignment wrapText="1" readingOrder="0"/>
    </ndxf>
  </rcc>
  <rcc rId="3430" sId="2">
    <oc r="C82" t="inlineStr">
      <is>
        <t>000 1 14 02020 02 0000 440</t>
      </is>
    </oc>
    <nc r="C82" t="inlineStr">
      <is>
        <t>923 1 14 02043 04 0000 410</t>
      </is>
    </nc>
  </rcc>
  <rcc rId="3431" sId="2" numFmtId="4">
    <oc r="G81">
      <v>8100</v>
    </oc>
    <nc r="G81">
      <v>0</v>
    </nc>
  </rcc>
  <rcc rId="3432" sId="2" numFmtId="4">
    <oc r="I81">
      <v>16400</v>
    </oc>
    <nc r="I81">
      <v>0</v>
    </nc>
  </rcc>
  <rcc rId="3433" sId="2" numFmtId="4">
    <oc r="J81">
      <v>14183.1</v>
    </oc>
    <nc r="J81">
      <v>0</v>
    </nc>
  </rcc>
  <rcc rId="3434" sId="2" numFmtId="4">
    <oc r="K81">
      <v>4273.3</v>
    </oc>
    <nc r="K81">
      <v>0</v>
    </nc>
  </rcc>
  <rcc rId="3435" sId="2" numFmtId="4">
    <oc r="L82">
      <f>L83</f>
    </oc>
    <nc r="L82">
      <v>0</v>
    </nc>
  </rcc>
  <rcc rId="3436" sId="2" numFmtId="4">
    <oc r="K82">
      <f>K83</f>
    </oc>
    <nc r="K82">
      <v>0</v>
    </nc>
  </rcc>
  <rcc rId="3437" sId="2" numFmtId="4">
    <oc r="J82">
      <f>J83</f>
    </oc>
    <nc r="J82">
      <v>0</v>
    </nc>
  </rcc>
  <rcc rId="3438" sId="2" numFmtId="4">
    <oc r="I82">
      <f>I83</f>
    </oc>
    <nc r="I82">
      <v>0</v>
    </nc>
  </rcc>
  <rcc rId="3439" sId="2" numFmtId="4">
    <oc r="G82">
      <f>G83</f>
    </oc>
    <nc r="G82">
      <v>0</v>
    </nc>
  </rcc>
  <rcc rId="3440" sId="2" numFmtId="4">
    <oc r="H81">
      <v>2250.1999999999998</v>
    </oc>
    <nc r="H81">
      <v>-1.81</v>
    </nc>
  </rcc>
  <rcc rId="3441" sId="2" numFmtId="4">
    <oc r="H82">
      <f>H83</f>
    </oc>
    <nc r="H82">
      <v>10199.530000000001</v>
    </nc>
  </rcc>
  <rcc rId="3442" sId="2">
    <oc r="H80">
      <f>H81</f>
    </oc>
    <nc r="H80">
      <f>H81+H82</f>
    </nc>
  </rcc>
  <rcc rId="3443" sId="2">
    <oc r="G80">
      <f>G81</f>
    </oc>
    <nc r="G80">
      <f>G81+G82</f>
    </nc>
  </rcc>
  <rcc rId="3444" sId="2">
    <oc r="I80">
      <f>I81</f>
    </oc>
    <nc r="I80">
      <f>I81+I82</f>
    </nc>
  </rcc>
  <rcc rId="3445" sId="2">
    <oc r="J80">
      <f>J81</f>
    </oc>
    <nc r="J80">
      <f>J81+J82</f>
    </nc>
  </rcc>
  <rcc rId="3446" sId="2">
    <oc r="K80">
      <f>K81</f>
    </oc>
    <nc r="K80">
      <f>K81+K82</f>
    </nc>
  </rcc>
  <rcc rId="3447" sId="2">
    <oc r="L80">
      <f>L81</f>
    </oc>
    <nc r="L80">
      <f>L81+L82</f>
    </nc>
  </rcc>
  <rcc rId="3448" sId="2" odxf="1" dxf="1">
    <oc r="E83" t="inlineStr">
      <is>
        <t>Министерство труда, занятости и социальной защиты Республики Коми, Министерство здравоохранения Республики Коми, Комитет Республики Коми гражданской обороны и чрезвычайных ситуаций, Министерство природных ресурсов и охраны окружающей среды Республики Коми</t>
      </is>
    </oc>
    <nc r="E83" t="inlineStr">
      <is>
        <t>Админситрация муниципального городского округа "Инта"</t>
      </is>
    </nc>
    <odxf>
      <fill>
        <patternFill patternType="none">
          <bgColor indexed="65"/>
        </patternFill>
      </fill>
    </odxf>
    <ndxf>
      <fill>
        <patternFill patternType="solid">
          <bgColor theme="0"/>
        </patternFill>
      </fill>
    </ndxf>
  </rcc>
  <rfmt sheetId="2" sqref="D81" start="0" length="0">
    <dxf>
      <font>
        <b/>
        <sz val="8"/>
        <color auto="1"/>
        <name val="Arial Narrow"/>
        <scheme val="none"/>
      </font>
      <alignment vertical="center" readingOrder="0"/>
      <border outline="0">
        <left style="hair">
          <color indexed="64"/>
        </left>
        <right style="hair">
          <color indexed="64"/>
        </right>
      </border>
    </dxf>
  </rfmt>
  <rfmt sheetId="2" sqref="D82" start="0" length="0">
    <dxf>
      <font>
        <b/>
        <i val="0"/>
        <sz val="8"/>
        <color auto="1"/>
        <name val="Arial Narrow"/>
        <scheme val="none"/>
      </font>
      <numFmt numFmtId="164" formatCode="?"/>
      <alignment vertical="center" readingOrder="0"/>
      <border outline="0">
        <left style="hair">
          <color indexed="64"/>
        </left>
        <right style="hair">
          <color indexed="64"/>
        </right>
      </border>
    </dxf>
  </rfmt>
  <rcc rId="3449" sId="2" odxf="1" dxf="1">
    <oc r="D81" t="inlineStr">
      <is>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is>
    </oc>
    <nc r="D81" t="inlineStr">
      <is>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is>
    </nc>
    <ndxf>
      <font>
        <b val="0"/>
        <sz val="10"/>
        <color auto="1"/>
        <name val="Times New Roman"/>
        <scheme val="none"/>
      </font>
      <alignment vertical="top" readingOrder="0"/>
      <border outline="0">
        <left style="thin">
          <color indexed="64"/>
        </left>
        <right style="thin">
          <color indexed="64"/>
        </right>
      </border>
    </ndxf>
  </rcc>
  <rcc rId="3450" sId="2" odxf="1" dxf="1">
    <oc r="D82" t="inlineStr">
      <is>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is>
    </oc>
    <nc r="D82" t="inlineStr">
      <is>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is>
    </nc>
    <ndxf>
      <font>
        <b val="0"/>
        <sz val="10"/>
        <color auto="1"/>
        <name val="Times New Roman"/>
        <scheme val="none"/>
      </font>
      <alignment vertical="top" readingOrder="0"/>
      <border outline="0">
        <left style="thin">
          <color indexed="64"/>
        </left>
        <right style="thin">
          <color indexed="64"/>
        </right>
      </border>
    </ndxf>
  </rcc>
  <rrc rId="3451" sId="2" ref="A83:XFD83"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88:$XFD$188" dn="Z_10B69522_62AE_4313_859A_9E4F497E803C_.wvu.Rows" sId="2"/>
    <undo index="4" exp="area" ref3D="1" dr="$A$108:$XFD$108" dn="Z_10B69522_62AE_4313_859A_9E4F497E803C_.wvu.Rows" sId="2"/>
    <undo index="2" exp="area" ref3D="1" dr="$A$99:$XFD$104"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83:XFD83" start="0" length="0">
      <dxf>
        <font>
          <sz val="10"/>
          <name val="Times New Roman"/>
          <scheme val="none"/>
        </font>
      </dxf>
    </rfmt>
    <rcc rId="0" sId="2" dxf="1">
      <nc r="C83" t="inlineStr">
        <is>
          <t>923 1 14 02042 04 0000 410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83" t="inlineStr">
        <is>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is>
      </nc>
      <ndxf>
        <font>
          <sz val="10"/>
          <color auto="1"/>
          <name val="Times New Roman"/>
          <scheme val="none"/>
        </font>
        <numFmt numFmtId="164" formatCode="?"/>
        <alignment horizontal="left" vertical="top" wrapText="1" readingOrder="0"/>
        <border outline="0">
          <left style="thin">
            <color indexed="64"/>
          </left>
          <right style="thin">
            <color indexed="64"/>
          </right>
          <top style="thin">
            <color indexed="64"/>
          </top>
          <bottom style="thin">
            <color indexed="64"/>
          </bottom>
        </border>
      </ndxf>
    </rcc>
    <rcc rId="0" sId="2" dxf="1">
      <nc r="E83" t="inlineStr">
        <is>
          <t>Админситрация муниципального городского округа "Инта"</t>
        </is>
      </nc>
      <ndxf>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83" start="0" length="0">
      <dxf>
        <alignment vertical="top" readingOrder="0"/>
        <border outline="0">
          <left style="thin">
            <color indexed="64"/>
          </left>
          <right style="thin">
            <color indexed="64"/>
          </right>
          <top style="thin">
            <color indexed="64"/>
          </top>
          <bottom style="thin">
            <color indexed="64"/>
          </bottom>
        </border>
      </dxf>
    </rfmt>
    <rcc rId="0" sId="2" dxf="1" numFmtId="4">
      <nc r="G83">
        <v>100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83">
        <v>72.81</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I83">
        <v>141.9</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83">
        <v>113.3</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83">
        <v>113.3</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83">
        <v>113.3</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83" start="0" length="0">
      <dxf>
        <alignment vertical="top" readingOrder="0"/>
      </dxf>
    </rfmt>
    <rfmt sheetId="2" sqref="N83" start="0" length="0">
      <dxf>
        <alignment vertical="top" readingOrder="0"/>
      </dxf>
    </rfmt>
  </rrc>
  <rcc rId="3452" sId="2">
    <oc r="C84" t="inlineStr">
      <is>
        <t>000 1 14 06020 00 0000 430</t>
      </is>
    </oc>
    <nc r="C84" t="inlineStr">
      <is>
        <t>000 1 14 06010 00 0000 430</t>
      </is>
    </nc>
  </rcc>
  <rcc rId="3453" sId="2">
    <oc r="C85" t="inlineStr">
      <is>
        <t>863 1 14 06022 02 0000 430</t>
      </is>
    </oc>
    <nc r="C85" t="inlineStr">
      <is>
        <t>923 1 14 06012 04 0000 430</t>
      </is>
    </nc>
  </rcc>
  <rfmt sheetId="2" sqref="D84" start="0" length="0">
    <dxf>
      <font>
        <b/>
        <i val="0"/>
        <sz val="8"/>
        <color auto="1"/>
        <name val="Arial Narrow"/>
        <scheme val="none"/>
      </font>
      <alignment vertical="center" readingOrder="0"/>
      <border outline="0">
        <left style="hair">
          <color indexed="64"/>
        </left>
        <right style="hair">
          <color indexed="64"/>
        </right>
      </border>
    </dxf>
  </rfmt>
  <rcc rId="3454" sId="2" odxf="1" dxf="1">
    <oc r="D84" t="inlineStr">
      <is>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is>
    </oc>
    <nc r="D84" t="inlineStr">
      <is>
        <t>Доходы от продажи земельных участков, государственная собственность на которые не разграничена</t>
      </is>
    </nc>
    <ndxf>
      <font>
        <b val="0"/>
        <i/>
        <sz val="10"/>
        <color auto="1"/>
        <name val="Times New Roman"/>
        <scheme val="none"/>
      </font>
      <alignment vertical="top" readingOrder="0"/>
      <border outline="0">
        <left style="thin">
          <color indexed="64"/>
        </left>
        <right style="thin">
          <color indexed="64"/>
        </right>
      </border>
    </ndxf>
  </rcc>
  <rfmt sheetId="2" sqref="D85" start="0" length="0">
    <dxf>
      <font>
        <b/>
        <sz val="8"/>
        <color auto="1"/>
        <name val="Arial Narrow"/>
        <scheme val="none"/>
      </font>
      <alignment vertical="center" readingOrder="0"/>
      <border outline="0">
        <left style="hair">
          <color indexed="64"/>
        </left>
        <right style="hair">
          <color indexed="64"/>
        </right>
      </border>
    </dxf>
  </rfmt>
  <rcc rId="3455" sId="2" odxf="1" dxf="1">
    <oc r="D85" t="inlineStr">
      <is>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is>
    </oc>
    <nc r="D85" t="inlineStr">
      <is>
        <t>Доходы от продажи земельных участков, государственная собственность на которые не разграничена и которые расположены в границах городских округов</t>
      </is>
    </nc>
    <ndxf>
      <font>
        <b val="0"/>
        <sz val="10"/>
        <color auto="1"/>
        <name val="Times New Roman"/>
        <scheme val="none"/>
      </font>
      <numFmt numFmtId="164" formatCode="?"/>
      <alignment vertical="top" readingOrder="0"/>
      <border outline="0">
        <left style="thin">
          <color indexed="64"/>
        </left>
        <right style="thin">
          <color indexed="64"/>
        </right>
      </border>
    </ndxf>
  </rcc>
  <rcc rId="3456" sId="2" odxf="1" dxf="1">
    <oc r="E85" t="inlineStr">
      <is>
        <t>Министерство Республики Коми имущественных и земельных отношений</t>
      </is>
    </oc>
    <nc r="E85" t="inlineStr">
      <is>
        <t>Админситрация муниципального городского округа "Инта"</t>
      </is>
    </nc>
    <odxf>
      <fill>
        <patternFill patternType="none">
          <bgColor indexed="65"/>
        </patternFill>
      </fill>
    </odxf>
    <ndxf>
      <fill>
        <patternFill patternType="solid">
          <bgColor theme="0"/>
        </patternFill>
      </fill>
    </ndxf>
  </rcc>
  <rcc rId="3457" sId="2" numFmtId="4">
    <oc r="G85">
      <v>500</v>
    </oc>
    <nc r="G85">
      <v>0</v>
    </nc>
  </rcc>
  <rcc rId="3458" sId="2" numFmtId="4">
    <oc r="H85">
      <v>223.47</v>
    </oc>
    <nc r="H85">
      <v>1333.89</v>
    </nc>
  </rcc>
  <rcc rId="3459" sId="2" numFmtId="4">
    <oc r="I85">
      <v>223.5</v>
    </oc>
    <nc r="I85">
      <v>0</v>
    </nc>
  </rcc>
  <rcc rId="3460" sId="2" numFmtId="4">
    <oc r="J85">
      <v>15544</v>
    </oc>
    <nc r="J85">
      <v>0</v>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Лист1!$C$1:$L$194</formula>
    <oldFormula>Лист1!$C$1:$L$194</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9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67" sId="2">
    <oc r="G15">
      <f>H15+G16+G17+G18+G19</f>
    </oc>
    <nc r="G15">
      <f>G16+G17+G18+G19</f>
    </nc>
  </rcc>
  <rcc rId="3468" sId="2">
    <oc r="H8">
      <f>H9+H14+H20+H33+H41+H49+H63+H71+H78+H86+H123</f>
    </oc>
    <nc r="H8">
      <f>H9+H14+H20+H33+H41+H49+H63+H71+H78+H86+H123</f>
    </nc>
  </rcc>
  <rcc rId="3469" sId="2">
    <oc r="G20">
      <f>G21+G29</f>
    </oc>
    <nc r="G20">
      <f>G21+G26+G29+G31</f>
    </nc>
  </rcc>
  <rcc rId="3470" sId="2">
    <oc r="H20">
      <f>H21+H29</f>
    </oc>
    <nc r="H20">
      <f>H21+H26+H29+H31</f>
    </nc>
  </rcc>
  <rcc rId="3471" sId="2">
    <oc r="I20">
      <f>I21+I29</f>
    </oc>
    <nc r="I20">
      <f>I21+I26+I29+I31</f>
    </nc>
  </rcc>
  <rcc rId="3472" sId="2">
    <oc r="J20">
      <f>J21+J29</f>
    </oc>
    <nc r="J20">
      <f>J21+J26+J29+J31</f>
    </nc>
  </rcc>
  <rcc rId="3473" sId="2">
    <oc r="K20">
      <f>K21+K29</f>
    </oc>
    <nc r="K20">
      <f>K21+K26+K29+K31</f>
    </nc>
  </rcc>
  <rcc rId="3474" sId="2">
    <oc r="L20">
      <f>L21+L29</f>
    </oc>
    <nc r="L20">
      <f>L21+L26+L29+L31</f>
    </nc>
  </rcc>
  <rcc rId="3475" sId="2">
    <oc r="H79">
      <f>H80+H82</f>
    </oc>
    <nc r="H79">
      <f>H80</f>
    </nc>
  </rcc>
  <rcc rId="3476" sId="2">
    <oc r="G79">
      <f>G80+G82</f>
    </oc>
    <nc r="G79">
      <f>G80</f>
    </nc>
  </rcc>
  <rcc rId="3477" sId="2">
    <oc r="I79">
      <f>I80+I82</f>
    </oc>
    <nc r="I79">
      <f>I80</f>
    </nc>
  </rcc>
  <rcc rId="3478" sId="2">
    <oc r="J79">
      <f>J80+J82</f>
    </oc>
    <nc r="J79">
      <f>J80</f>
    </nc>
  </rcc>
  <rcc rId="3479" sId="2">
    <oc r="K79">
      <f>K80+K82</f>
    </oc>
    <nc r="K79">
      <f>K80</f>
    </nc>
  </rcc>
  <rcc rId="3480" sId="2">
    <oc r="L79">
      <f>L80+L82</f>
    </oc>
    <nc r="L79">
      <f>L80</f>
    </nc>
  </rcc>
</revisions>
</file>

<file path=xl/revisions/revisionLog9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481" sId="2" ref="A77:XFD77"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87:$XFD$187" dn="Z_10B69522_62AE_4313_859A_9E4F497E803C_.wvu.Rows" sId="2"/>
    <undo index="4" exp="area" ref3D="1" dr="$A$107:$XFD$107" dn="Z_10B69522_62AE_4313_859A_9E4F497E803C_.wvu.Rows" sId="2"/>
    <undo index="2" exp="area" ref3D="1" dr="$A$98:$XFD$103"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fmt sheetId="2" sqref="C77" start="0" length="0">
    <dxf>
      <font>
        <i val="0"/>
        <sz val="10"/>
        <color auto="1"/>
        <name val="Times New Roman"/>
        <scheme val="none"/>
      </font>
    </dxf>
  </rfmt>
  <rcc rId="3482" sId="2" odxf="1" dxf="1">
    <nc r="D77" t="inlineStr">
      <is>
        <t>Прочие доходы от компенсации затрат бюджетов городских округов</t>
      </is>
    </nc>
    <odxf>
      <font>
        <i/>
        <sz val="10"/>
        <color auto="1"/>
        <name val="Times New Roman"/>
        <scheme val="none"/>
      </font>
    </odxf>
    <ndxf>
      <font>
        <i val="0"/>
        <sz val="10"/>
        <color auto="1"/>
        <name val="Times New Roman"/>
        <scheme val="none"/>
      </font>
    </ndxf>
  </rcc>
  <rfmt sheetId="2" sqref="E77" start="0" length="0">
    <dxf>
      <font>
        <b/>
        <sz val="8"/>
        <color auto="1"/>
        <name val="Arial Narrow"/>
        <scheme val="none"/>
      </font>
      <numFmt numFmtId="30" formatCode="@"/>
      <alignment horizontal="left" vertical="center" wrapText="1" readingOrder="0"/>
      <border outline="0">
        <left style="hair">
          <color indexed="64"/>
        </left>
        <right style="hair">
          <color indexed="64"/>
        </right>
      </border>
    </dxf>
  </rfmt>
  <rcc rId="3483" sId="2" odxf="1" dxf="1">
    <nc r="E77" t="inlineStr">
      <is>
        <t>Отдел образования администрации муниципального образования городского округа "Инта"</t>
      </is>
    </nc>
    <ndxf>
      <font>
        <b val="0"/>
        <sz val="10"/>
        <color auto="1"/>
        <name val="Times New Roman"/>
        <scheme val="none"/>
      </font>
      <numFmt numFmtId="0" formatCode="General"/>
      <fill>
        <patternFill patternType="solid">
          <bgColor theme="0"/>
        </patternFill>
      </fill>
      <alignment horizontal="center" vertical="top" readingOrder="0"/>
      <border outline="0">
        <left style="thin">
          <color indexed="64"/>
        </left>
        <right style="thin">
          <color indexed="64"/>
        </right>
      </border>
    </ndxf>
  </rcc>
  <rcc rId="3484" sId="2">
    <nc r="C77" t="inlineStr">
      <is>
        <t>975 1 13 02994 04 0000 130</t>
      </is>
    </nc>
  </rcc>
  <rcc rId="3485" sId="2" numFmtId="4">
    <nc r="G77">
      <v>0</v>
    </nc>
  </rcc>
  <rcc rId="3486" sId="2" numFmtId="4">
    <nc r="H77">
      <v>603.14</v>
    </nc>
  </rcc>
  <rcc rId="3487" sId="2" numFmtId="4">
    <nc r="I77">
      <v>0</v>
    </nc>
  </rcc>
  <rcc rId="3488" sId="2" numFmtId="4">
    <nc r="J77">
      <v>0</v>
    </nc>
  </rcc>
  <rcc rId="3489" sId="2" numFmtId="4">
    <nc r="K77">
      <v>0</v>
    </nc>
  </rcc>
  <rcc rId="3490" sId="2" numFmtId="4">
    <nc r="L77">
      <v>0</v>
    </nc>
  </rcc>
  <rcc rId="3491" sId="2">
    <oc r="H76">
      <f>H78</f>
    </oc>
    <nc r="H76">
      <f>H78+H77</f>
    </nc>
  </rcc>
  <rcc rId="3492" sId="2">
    <oc r="G76">
      <f>G78</f>
    </oc>
    <nc r="G76">
      <f>G78+G77</f>
    </nc>
  </rcc>
  <rcc rId="3493" sId="2">
    <oc r="I76">
      <f>I78</f>
    </oc>
    <nc r="I76">
      <f>I78+I77</f>
    </nc>
  </rcc>
  <rcc rId="3494" sId="2">
    <oc r="J76">
      <f>J78</f>
    </oc>
    <nc r="J76">
      <f>J78+J77</f>
    </nc>
  </rcc>
  <rcc rId="3495" sId="2">
    <oc r="K76">
      <f>K78</f>
    </oc>
    <nc r="K76">
      <f>K78+K77</f>
    </nc>
  </rcc>
  <rcc rId="3496" sId="2">
    <oc r="L76">
      <f>L78</f>
    </oc>
    <nc r="L76">
      <f>L78+L77</f>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Лист1!$C$1:$L$195</formula>
    <oldFormula>Лист1!$C$1:$L$195</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9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03" sId="2">
    <oc r="C131" t="inlineStr">
      <is>
        <t>892 2 02 10000 00 0000 151</t>
      </is>
    </oc>
    <nc r="C131" t="inlineStr">
      <is>
        <t>992 2 02 10000 00 0000 151</t>
      </is>
    </nc>
  </rcc>
  <rcc rId="3504" sId="2">
    <oc r="C132" t="inlineStr">
      <is>
        <t>892 2 02 15001 02 0000 151</t>
      </is>
    </oc>
    <nc r="C132" t="inlineStr">
      <is>
        <t>992 2 02 15001 04 0000 151</t>
      </is>
    </nc>
  </rcc>
  <rcc rId="3505" sId="2">
    <oc r="C133" t="inlineStr">
      <is>
        <t>892 2 02 15009 02 0000 151</t>
      </is>
    </oc>
    <nc r="C133" t="inlineStr">
      <is>
        <t>992 2 02 15002 04 0000 151</t>
      </is>
    </nc>
  </rcc>
  <rfmt sheetId="2" sqref="D132" start="0" length="0">
    <dxf>
      <font>
        <sz val="8"/>
        <color auto="1"/>
        <name val="Arial Narrow"/>
        <scheme val="none"/>
      </font>
      <numFmt numFmtId="30" formatCode="@"/>
      <alignment horizontal="left" vertical="center" readingOrder="0"/>
      <border outline="0">
        <left style="hair">
          <color indexed="64"/>
        </left>
        <right style="hair">
          <color indexed="64"/>
        </right>
        <top style="hair">
          <color indexed="64"/>
        </top>
        <bottom style="hair">
          <color indexed="64"/>
        </bottom>
      </border>
    </dxf>
  </rfmt>
  <rfmt sheetId="2" sqref="D133" start="0" length="0">
    <dxf>
      <font>
        <b/>
        <sz val="8"/>
        <color auto="1"/>
        <name val="Arial Narrow"/>
        <scheme val="none"/>
      </font>
      <numFmt numFmtId="30" formatCode="@"/>
      <alignment horizontal="left" vertical="center" readingOrder="0"/>
      <border outline="0">
        <left style="hair">
          <color indexed="64"/>
        </left>
        <right style="hair">
          <color indexed="64"/>
        </right>
      </border>
    </dxf>
  </rfmt>
  <rcc rId="3506" sId="2" odxf="1" dxf="1">
    <oc r="D132" t="inlineStr">
      <is>
        <t>Дотации бюджетам субъектов Российской Федерации на выравнивание бюджетной обеспеченности</t>
      </is>
    </oc>
    <nc r="D132" t="inlineStr">
      <is>
        <t>Дотации бюджетам городских округов на выравнивание бюджетной обеспеченности</t>
      </is>
    </nc>
    <ndxf>
      <font>
        <sz val="10"/>
        <color auto="1"/>
        <name val="Times New Roman"/>
        <scheme val="none"/>
      </font>
      <numFmt numFmtId="0" formatCode="General"/>
      <alignment horizontal="general" vertical="top" readingOrder="0"/>
      <border outline="0">
        <left style="thin">
          <color indexed="64"/>
        </left>
        <right style="thin">
          <color indexed="64"/>
        </right>
        <top style="thin">
          <color indexed="64"/>
        </top>
        <bottom style="thin">
          <color indexed="64"/>
        </bottom>
      </border>
    </ndxf>
  </rcc>
  <rcc rId="3507" sId="2" odxf="1" dxf="1">
    <oc r="D133" t="inlineStr">
      <is>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is>
    </oc>
    <nc r="D133" t="inlineStr">
      <is>
        <t>Дотации бюджетам на поддержку мер по обеспечению сбалансированности бюджетов</t>
      </is>
    </nc>
    <ndxf>
      <font>
        <b val="0"/>
        <sz val="10"/>
        <color auto="1"/>
        <name val="Times New Roman"/>
        <scheme val="none"/>
      </font>
      <numFmt numFmtId="0" formatCode="General"/>
      <alignment horizontal="general" vertical="top" readingOrder="0"/>
      <border outline="0">
        <left style="thin">
          <color indexed="64"/>
        </left>
        <right style="thin">
          <color indexed="64"/>
        </right>
      </border>
    </ndxf>
  </rcc>
  <rfmt sheetId="2" sqref="E132" start="0" length="0">
    <dxf>
      <font>
        <sz val="8"/>
        <color auto="1"/>
        <name val="Arial Narrow"/>
        <scheme val="none"/>
      </font>
      <numFmt numFmtId="30" formatCode="@"/>
      <alignment horizontal="left" vertical="center" readingOrder="0"/>
      <border outline="0">
        <left style="hair">
          <color indexed="64"/>
        </left>
        <right style="hair">
          <color indexed="64"/>
        </right>
        <top style="hair">
          <color indexed="64"/>
        </top>
        <bottom style="hair">
          <color indexed="64"/>
        </bottom>
      </border>
    </dxf>
  </rfmt>
  <rfmt sheetId="2" sqref="E133" start="0" length="0">
    <dxf>
      <font>
        <sz val="8"/>
        <color auto="1"/>
        <name val="Arial Narrow"/>
        <scheme val="none"/>
      </font>
      <numFmt numFmtId="30" formatCode="@"/>
      <alignment horizontal="left" vertical="center" readingOrder="0"/>
      <border outline="0">
        <left style="hair">
          <color indexed="64"/>
        </left>
        <right style="hair">
          <color indexed="64"/>
        </right>
        <top style="hair">
          <color indexed="64"/>
        </top>
        <bottom style="hair">
          <color indexed="64"/>
        </bottom>
      </border>
    </dxf>
  </rfmt>
  <rcc rId="3508" sId="2" odxf="1" dxf="1">
    <oc r="E132" t="inlineStr">
      <is>
        <t>Министерство финансов Республики Коми</t>
      </is>
    </oc>
    <nc r="E132" t="inlineStr">
      <is>
        <t>Финансовое управление администрации муниципального образования городского округа "Инта"</t>
      </is>
    </nc>
    <ndxf>
      <font>
        <sz val="10"/>
        <color auto="1"/>
        <name val="Times New Roman"/>
        <scheme val="none"/>
      </font>
      <numFmt numFmtId="0" formatCode="General"/>
      <alignment horizontal="center" vertical="top" readingOrder="0"/>
      <border outline="0">
        <left style="thin">
          <color indexed="64"/>
        </left>
        <right style="thin">
          <color indexed="64"/>
        </right>
        <top style="thin">
          <color indexed="64"/>
        </top>
        <bottom style="thin">
          <color indexed="64"/>
        </bottom>
      </border>
    </ndxf>
  </rcc>
  <rcc rId="3509" sId="2" odxf="1" dxf="1">
    <oc r="E133" t="inlineStr">
      <is>
        <t>Министерство финансов Республики Коми</t>
      </is>
    </oc>
    <nc r="E133" t="inlineStr">
      <is>
        <t>Финансовое управление администрации муниципального образования городского округа "Инта"</t>
      </is>
    </nc>
    <ndxf>
      <font>
        <sz val="10"/>
        <color auto="1"/>
        <name val="Times New Roman"/>
        <scheme val="none"/>
      </font>
      <numFmt numFmtId="0" formatCode="General"/>
      <alignment horizontal="center" vertical="top" readingOrder="0"/>
      <border outline="0">
        <left style="thin">
          <color indexed="64"/>
        </left>
        <right style="thin">
          <color indexed="64"/>
        </right>
        <top style="thin">
          <color indexed="64"/>
        </top>
        <bottom style="thin">
          <color indexed="64"/>
        </bottom>
      </border>
    </ndxf>
  </rcc>
  <rcc rId="3510" sId="2" numFmtId="4">
    <oc r="G132">
      <v>295494.8</v>
    </oc>
    <nc r="G132">
      <v>0</v>
    </nc>
  </rcc>
  <rcc rId="3511" sId="2" numFmtId="4">
    <oc r="H132">
      <v>196996.7</v>
    </oc>
    <nc r="H132">
      <v>13780.66</v>
    </nc>
  </rcc>
  <rcc rId="3512" sId="2" numFmtId="4">
    <oc r="I132">
      <v>295494.8</v>
    </oc>
    <nc r="I132">
      <v>0</v>
    </nc>
  </rcc>
  <rcc rId="3513" sId="2" numFmtId="4">
    <oc r="J132">
      <v>299714.8</v>
    </oc>
    <nc r="J132">
      <v>0</v>
    </nc>
  </rcc>
  <rcc rId="3514" sId="2" numFmtId="4">
    <oc r="G133">
      <v>340266.2</v>
    </oc>
    <nc r="G133">
      <v>0</v>
    </nc>
  </rcc>
  <rcc rId="3515" sId="2" numFmtId="4">
    <oc r="H133">
      <v>226848</v>
    </oc>
    <nc r="H133">
      <v>320562.17</v>
    </nc>
  </rcc>
  <rcc rId="3516" sId="2" numFmtId="4">
    <oc r="I133">
      <v>340266.2</v>
    </oc>
    <nc r="I133">
      <v>0</v>
    </nc>
  </rcc>
  <rcc rId="3517" sId="2" odxf="1" dxf="1">
    <oc r="E135" t="inlineStr">
      <is>
        <t>Министерство сельского хозяйства и потребительского рынка Республики Коми;
Министерство строительства и дорожного хозяйства Республики Коми;
Министерство образования, науки и молодежной политики Республики Коми;
Министерство Республики Коми имущественных и земельных отношений</t>
      </is>
    </oc>
    <nc r="E135" t="inlineStr">
      <is>
        <t xml:space="preserve"> Администрация муниципального образования городского округа "Инта"</t>
      </is>
    </nc>
    <odxf>
      <font>
        <sz val="10"/>
        <color auto="1"/>
        <name val="Times New Roman"/>
        <scheme val="none"/>
      </font>
      <alignment horizontal="general" readingOrder="0"/>
    </odxf>
    <ndxf>
      <font>
        <sz val="10"/>
        <color auto="1"/>
        <name val="Times New Roman"/>
        <scheme val="none"/>
      </font>
      <alignment horizontal="center" readingOrder="0"/>
    </ndxf>
  </rcc>
  <rcc rId="3518" sId="2" odxf="1" dxf="1">
    <oc r="E136" t="inlineStr">
      <is>
        <t xml:space="preserve">Министерство образования, науки и молодежной политики Республики Коми;
Министерство строительства и дорожного хозяйства Республики Коми;
Министерство сельского хозяйства и потребительского рынка Республики Коми
</t>
      </is>
    </oc>
    <nc r="E136" t="inlineStr">
      <is>
        <t xml:space="preserve"> Администрация муниципального образования городского округа "Инта"</t>
      </is>
    </nc>
    <odxf>
      <font>
        <sz val="10"/>
        <color auto="1"/>
        <name val="Times New Roman"/>
        <scheme val="none"/>
      </font>
      <alignment horizontal="general" readingOrder="0"/>
    </odxf>
    <ndxf>
      <font>
        <sz val="10"/>
        <color auto="1"/>
        <name val="Times New Roman"/>
        <scheme val="none"/>
      </font>
      <alignment horizontal="center" readingOrder="0"/>
    </ndxf>
  </rcc>
  <rcc rId="3519" sId="2">
    <oc r="C135" t="inlineStr">
      <is>
        <t>000 2 02 20051 02 0000 151</t>
      </is>
    </oc>
    <nc r="C135" t="inlineStr">
      <is>
        <t>923 2 02 20051 04 0000 151</t>
      </is>
    </nc>
  </rcc>
  <rcc rId="3520" sId="2" numFmtId="4">
    <oc r="G136">
      <v>41183.199999999997</v>
    </oc>
    <nc r="G136">
      <v>0</v>
    </nc>
  </rcc>
  <rcc rId="3521" sId="2" numFmtId="4">
    <oc r="I136">
      <v>41183.199999999997</v>
    </oc>
    <nc r="I136">
      <v>0</v>
    </nc>
  </rcc>
  <rcc rId="3522" sId="2" numFmtId="4">
    <oc r="J136">
      <v>520514.4</v>
    </oc>
    <nc r="J136">
      <v>0</v>
    </nc>
  </rcc>
  <rcc rId="3523" sId="2" numFmtId="4">
    <oc r="K136">
      <v>45388.2</v>
    </oc>
    <nc r="K136">
      <v>0</v>
    </nc>
  </rcc>
  <rcc rId="3524" sId="2" numFmtId="4">
    <oc r="L136">
      <v>51214.9</v>
    </oc>
    <nc r="L136">
      <v>0</v>
    </nc>
  </rcc>
  <rcc rId="3525" sId="2">
    <oc r="C136" t="inlineStr">
      <is>
        <t>000 2 02 20077 02 0000 151</t>
      </is>
    </oc>
    <nc r="C136" t="inlineStr">
      <is>
        <t>923 2 02 25027 04 0000 151</t>
      </is>
    </nc>
  </rcc>
  <rcc rId="3526" sId="2">
    <oc r="C137" t="inlineStr">
      <is>
        <t>000 2 02 25027 02 0000 151</t>
      </is>
    </oc>
    <nc r="C137" t="inlineStr">
      <is>
        <t>939 2 02 25027 04 0000 151</t>
      </is>
    </nc>
  </rcc>
  <rcc rId="3527" sId="2">
    <oc r="D136" t="inlineStr">
      <is>
        <t xml:space="preserve">Субсидии бюджетам субъектов Российской Федерации на софинансирование капитальных вложений в объекты государственной (муниципальной) собственности
</t>
      </is>
    </oc>
    <nc r="D136" t="inlineStr">
      <is>
        <t>Субсидии бюджетам городских округов на реализацию мероприятий государственной программы Российской Федерации "Доступная среда" на 2011 - 2020 годы</t>
      </is>
    </nc>
  </rcc>
  <rcc rId="3528" sId="2">
    <oc r="D137" t="inlineStr">
      <is>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is>
    </oc>
    <nc r="D137" t="inlineStr">
      <is>
        <t>Субсидии бюджетам городских округов на реализацию мероприятий государственной программы Российской Федерации "Доступная среда" на 2011 - 2020 годы</t>
      </is>
    </nc>
  </rcc>
  <rrc rId="3529" sId="2" ref="A138:XFD138"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88:$XFD$188"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cc rId="3530" sId="2">
    <nc r="D138" t="inlineStr">
      <is>
        <t>Субсидии бюджетам городских округов на реализацию мероприятий государственной программы Российской Федерации "Доступная среда" на 2011 - 2020 годы</t>
      </is>
    </nc>
  </rcc>
  <rfmt sheetId="2" sqref="E137" start="0" length="0">
    <dxf>
      <font>
        <sz val="10"/>
        <color auto="1"/>
        <name val="Times New Roman"/>
        <scheme val="none"/>
      </font>
      <alignment horizontal="center" readingOrder="0"/>
    </dxf>
  </rfmt>
  <rcc rId="3531" sId="2">
    <nc r="C138" t="inlineStr">
      <is>
        <t>956 2 02 25027 04 0000 151</t>
      </is>
    </nc>
  </rcc>
  <rfmt sheetId="2" sqref="E137" start="0" length="0">
    <dxf>
      <font>
        <b/>
        <sz val="8"/>
        <color auto="1"/>
        <name val="Arial Narrow"/>
        <scheme val="none"/>
      </font>
      <numFmt numFmtId="30" formatCode="@"/>
      <alignment horizontal="left" vertical="center" readingOrder="0"/>
      <border outline="0">
        <left style="hair">
          <color indexed="64"/>
        </left>
        <right style="hair">
          <color indexed="64"/>
        </right>
      </border>
    </dxf>
  </rfmt>
  <rfmt sheetId="2" sqref="E138" start="0" length="0">
    <dxf>
      <font>
        <sz val="8"/>
        <color auto="1"/>
        <name val="Arial Narrow"/>
        <scheme val="none"/>
      </font>
      <numFmt numFmtId="30" formatCode="@"/>
      <alignment horizontal="left" vertical="center" readingOrder="0"/>
      <border outline="0">
        <left style="hair">
          <color indexed="64"/>
        </left>
        <right style="hair">
          <color indexed="64"/>
        </right>
        <top style="hair">
          <color indexed="64"/>
        </top>
        <bottom style="hair">
          <color indexed="64"/>
        </bottom>
      </border>
    </dxf>
  </rfmt>
  <rcc rId="3532" sId="2" odxf="1" dxf="1">
    <oc r="E137" t="inlineStr">
      <is>
        <t>Министерство здравоохранения Республики Коми;
Министерство образования, науки и молодежной политики Республики Коми;
Министерство труда, занятости и социальной защиты Республики Коми;
Министерство культуры, туризма и архивного дела Республики Коми;
Министерство физической культуры и спорта Республики Коми</t>
      </is>
    </oc>
    <nc r="E137" t="inlineStr">
      <is>
        <t>Отдел спорта и молодежной политики администрации муниципального образования городского округа "Инта"</t>
      </is>
    </nc>
    <ndxf>
      <font>
        <b val="0"/>
        <sz val="10"/>
        <color auto="1"/>
        <name val="Times New Roman"/>
        <scheme val="none"/>
      </font>
      <numFmt numFmtId="0" formatCode="General"/>
      <alignment horizontal="center" vertical="top" readingOrder="0"/>
      <border outline="0">
        <left style="thin">
          <color indexed="64"/>
        </left>
        <right style="thin">
          <color indexed="64"/>
        </right>
      </border>
    </ndxf>
  </rcc>
  <rcc rId="3533" sId="2" odxf="1" dxf="1">
    <nc r="E138" t="inlineStr">
      <is>
        <t>Отдел культуры администрации муниципального образования городского округа "Инта"</t>
      </is>
    </nc>
    <ndxf>
      <font>
        <sz val="10"/>
        <color auto="1"/>
        <name val="Times New Roman"/>
        <scheme val="none"/>
      </font>
      <numFmt numFmtId="0" formatCode="General"/>
      <alignment horizontal="center" vertical="top" readingOrder="0"/>
      <border outline="0">
        <left style="thin">
          <color indexed="64"/>
        </left>
        <right style="thin">
          <color indexed="64"/>
        </right>
        <top style="thin">
          <color indexed="64"/>
        </top>
        <bottom style="thin">
          <color indexed="64"/>
        </bottom>
      </border>
    </ndxf>
  </rcc>
  <rcc rId="3534" sId="2" numFmtId="4">
    <oc r="G137">
      <v>35448</v>
    </oc>
    <nc r="G137">
      <v>0</v>
    </nc>
  </rcc>
  <rcc rId="3535" sId="2" numFmtId="4">
    <oc r="I137">
      <v>35448</v>
    </oc>
    <nc r="I137">
      <v>0</v>
    </nc>
  </rcc>
  <rcc rId="3536" sId="2" numFmtId="4">
    <oc r="J137">
      <v>14860.8</v>
    </oc>
    <nc r="J137">
      <v>0</v>
    </nc>
  </rcc>
  <rcc rId="3537" sId="2" numFmtId="4">
    <oc r="H136">
      <v>18182.081740000001</v>
    </oc>
    <nc r="H136">
      <v>207.86</v>
    </nc>
  </rcc>
  <rcc rId="3538" sId="2" numFmtId="4">
    <oc r="H137">
      <v>23910.493019999998</v>
    </oc>
    <nc r="H137">
      <v>29.97</v>
    </nc>
  </rcc>
  <rcc rId="3539" sId="2" numFmtId="4">
    <nc r="H138">
      <v>299.7</v>
    </nc>
  </rcc>
  <rcc rId="3540" sId="2">
    <oc r="C139" t="inlineStr">
      <is>
        <t>823 02 25028 02 0000 151</t>
      </is>
    </oc>
    <nc r="C139" t="inlineStr">
      <is>
        <t>956 02 25519 04 0000 151</t>
      </is>
    </nc>
  </rcc>
  <rfmt sheetId="2" sqref="E139" start="0" length="0">
    <dxf>
      <font>
        <sz val="10"/>
        <color auto="1"/>
        <name val="Times New Roman"/>
        <scheme val="none"/>
      </font>
      <alignment horizontal="center" readingOrder="0"/>
    </dxf>
  </rfmt>
  <rcc rId="3541" sId="2" numFmtId="4">
    <oc r="H139">
      <v>0</v>
    </oc>
    <nc r="H139">
      <v>1409.73</v>
    </nc>
  </rcc>
  <rcc rId="3542" sId="2" numFmtId="4">
    <oc r="K139">
      <v>15834.5</v>
    </oc>
    <nc r="K139">
      <v>0</v>
    </nc>
  </rcc>
  <rfmt sheetId="2" sqref="D139" start="0" length="0">
    <dxf>
      <font>
        <b/>
        <sz val="8"/>
        <color auto="1"/>
        <name val="Arial Narrow"/>
        <scheme val="none"/>
      </font>
      <numFmt numFmtId="30" formatCode="@"/>
      <alignment horizontal="left" vertical="center" readingOrder="0"/>
      <border outline="0">
        <left style="hair">
          <color indexed="64"/>
        </left>
        <right style="hair">
          <color indexed="64"/>
        </right>
      </border>
    </dxf>
  </rfmt>
  <rcc rId="3543" sId="2" odxf="1" dxf="1">
    <oc r="D139" t="inlineStr">
      <is>
        <t>Субсидии бюджетам субъектов Российской Федерации на поддержку региональных проектов в сфере информационных технологий</t>
      </is>
    </oc>
    <nc r="D139" t="inlineStr">
      <is>
        <t>Субсидия бюджетам городских округов на поддержку отрасли культуры</t>
      </is>
    </nc>
    <ndxf>
      <font>
        <b val="0"/>
        <sz val="10"/>
        <color auto="1"/>
        <name val="Times New Roman"/>
        <scheme val="none"/>
      </font>
      <numFmt numFmtId="0" formatCode="General"/>
      <alignment horizontal="general" vertical="top" readingOrder="0"/>
      <border outline="0">
        <left style="thin">
          <color indexed="64"/>
        </left>
        <right style="thin">
          <color indexed="64"/>
        </right>
      </border>
    </ndxf>
  </rcc>
  <rcc rId="3544" sId="2" numFmtId="4">
    <nc r="G138">
      <v>0</v>
    </nc>
  </rcc>
  <rcc rId="3545" sId="2" numFmtId="4">
    <nc r="I138">
      <v>0</v>
    </nc>
  </rcc>
  <rcc rId="3546" sId="2" numFmtId="4">
    <nc r="J138">
      <v>0</v>
    </nc>
  </rcc>
  <rcc rId="3547" sId="2" numFmtId="4">
    <nc r="K138">
      <v>0</v>
    </nc>
  </rcc>
  <rcc rId="3548" sId="2" numFmtId="4">
    <nc r="L138">
      <v>0</v>
    </nc>
  </rcc>
  <rcc rId="3549" sId="2">
    <oc r="C140" t="inlineStr">
      <is>
        <t>823 02 25066 02 0000 151</t>
      </is>
    </oc>
    <nc r="C140" t="inlineStr">
      <is>
        <t>923 02 25527 04 0000 151</t>
      </is>
    </nc>
  </rcc>
  <rfmt sheetId="2" sqref="D140" start="0" length="0">
    <dxf>
      <font>
        <b/>
        <sz val="8"/>
        <color auto="1"/>
        <name val="Arial Narrow"/>
        <scheme val="none"/>
      </font>
      <numFmt numFmtId="30" formatCode="@"/>
      <alignment horizontal="left" vertical="center" readingOrder="0"/>
      <border outline="0">
        <left style="hair">
          <color indexed="64"/>
        </left>
        <right style="hair">
          <color indexed="64"/>
        </right>
      </border>
    </dxf>
  </rfmt>
  <rcc rId="3550" sId="2" odxf="1" dxf="1">
    <oc r="D140" t="inlineStr">
      <is>
        <t xml:space="preserve">Субсидии бюджетам субъектов Российской Федерации на подготовку управленческих кадров для организаций народного хозяйства Российской Федерации
</t>
      </is>
    </oc>
    <nc r="D140" t="inlineStr">
      <is>
        <t>Субсидии бюджетам городских округов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is>
    </nc>
    <ndxf>
      <font>
        <b val="0"/>
        <sz val="10"/>
        <color auto="1"/>
        <name val="Times New Roman"/>
        <scheme val="none"/>
      </font>
      <numFmt numFmtId="0" formatCode="General"/>
      <alignment horizontal="general" vertical="top" readingOrder="0"/>
      <border outline="0">
        <left style="thin">
          <color indexed="64"/>
        </left>
        <right style="thin">
          <color indexed="64"/>
        </right>
      </border>
    </ndxf>
  </rcc>
  <rcc rId="3551" sId="2" odxf="1" dxf="1">
    <oc r="E140" t="inlineStr">
      <is>
        <t>Администрация Главы Республики Коми</t>
      </is>
    </oc>
    <nc r="E140" t="inlineStr">
      <is>
        <t xml:space="preserve"> Администрация муниципального образования городского округа "Инта"</t>
      </is>
    </nc>
    <odxf>
      <font>
        <sz val="10"/>
        <color auto="1"/>
        <name val="Times New Roman"/>
        <scheme val="none"/>
      </font>
      <alignment horizontal="general" readingOrder="0"/>
    </odxf>
    <ndxf>
      <font>
        <sz val="10"/>
        <color auto="1"/>
        <name val="Times New Roman"/>
        <scheme val="none"/>
      </font>
      <alignment horizontal="center" readingOrder="0"/>
    </ndxf>
  </rcc>
  <rcc rId="3552" sId="2" numFmtId="4">
    <oc r="G140">
      <v>137.30000000000001</v>
    </oc>
    <nc r="G140">
      <v>0</v>
    </nc>
  </rcc>
  <rcc rId="3553" sId="2" numFmtId="4">
    <oc r="H140">
      <v>0</v>
    </oc>
    <nc r="H140">
      <v>2584</v>
    </nc>
  </rcc>
  <rcc rId="3554" sId="2" numFmtId="4">
    <oc r="I140">
      <v>137.19999999999999</v>
    </oc>
    <nc r="I140">
      <v>0</v>
    </nc>
  </rcc>
  <rcc rId="3555" sId="2" numFmtId="4">
    <oc r="J140">
      <v>263.5</v>
    </oc>
    <nc r="J140">
      <v>0</v>
    </nc>
  </rcc>
  <rcc rId="3556" sId="2">
    <oc r="C141" t="inlineStr">
      <is>
        <t>864 2 02 25081 02 0000 151</t>
      </is>
    </oc>
    <nc r="C141" t="inlineStr">
      <is>
        <t>923 2 02 25555 04 0000 151</t>
      </is>
    </nc>
  </rcc>
  <rcc rId="3557" sId="2" odxf="1" dxf="1">
    <oc r="E141" t="inlineStr">
      <is>
        <t>Министерство физической культуры и спорта Республики Коми</t>
      </is>
    </oc>
    <nc r="E141" t="inlineStr">
      <is>
        <t xml:space="preserve"> Администрация муниципального образования городского округа "Инта"</t>
      </is>
    </nc>
    <odxf>
      <font>
        <sz val="10"/>
        <color auto="1"/>
        <name val="Times New Roman"/>
        <scheme val="none"/>
      </font>
      <alignment horizontal="general" readingOrder="0"/>
    </odxf>
    <ndxf>
      <font>
        <sz val="10"/>
        <color auto="1"/>
        <name val="Times New Roman"/>
        <scheme val="none"/>
      </font>
      <alignment horizontal="center" readingOrder="0"/>
    </ndxf>
  </rcc>
  <rfmt sheetId="2" sqref="D141" start="0" length="0">
    <dxf>
      <font>
        <b/>
        <sz val="8"/>
        <color auto="1"/>
        <name val="Arial Narrow"/>
        <scheme val="none"/>
      </font>
      <numFmt numFmtId="30" formatCode="@"/>
      <alignment horizontal="left" vertical="center" readingOrder="0"/>
      <border outline="0">
        <left style="hair">
          <color indexed="64"/>
        </left>
        <right style="hair">
          <color indexed="64"/>
        </right>
      </border>
    </dxf>
  </rfmt>
  <rcc rId="3558" sId="2" odxf="1" dxf="1">
    <oc r="D141" t="inlineStr">
      <is>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is>
    </oc>
    <nc r="D141" t="inlineStr">
      <is>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is>
    </nc>
    <ndxf>
      <font>
        <b val="0"/>
        <sz val="10"/>
        <color auto="1"/>
        <name val="Times New Roman"/>
        <scheme val="none"/>
      </font>
      <numFmt numFmtId="0" formatCode="General"/>
      <alignment horizontal="general" vertical="top" readingOrder="0"/>
      <border outline="0">
        <left style="thin">
          <color indexed="64"/>
        </left>
        <right style="thin">
          <color indexed="64"/>
        </right>
      </border>
    </ndxf>
  </rcc>
  <rcc rId="3559" sId="2" numFmtId="4">
    <oc r="G141">
      <v>13587</v>
    </oc>
    <nc r="G141">
      <v>0</v>
    </nc>
  </rcc>
  <rcc rId="3560" sId="2" numFmtId="4">
    <oc r="H141">
      <v>13587</v>
    </oc>
    <nc r="H141">
      <v>18332.82</v>
    </nc>
  </rcc>
  <rcc rId="3561" sId="2" numFmtId="4">
    <oc r="I141">
      <v>13587</v>
    </oc>
    <nc r="I141">
      <v>0</v>
    </nc>
  </rcc>
  <rcc rId="3562" sId="2" numFmtId="4">
    <oc r="J141">
      <v>16630.2</v>
    </oc>
    <nc r="J141">
      <v>0</v>
    </nc>
  </rcc>
  <rcc rId="3563" sId="2">
    <oc r="C142" t="inlineStr">
      <is>
        <t>848 2 02 25082 02 0000 151</t>
      </is>
    </oc>
    <nc r="C142" t="inlineStr">
      <is>
        <t>000 2 02 29999 04 0000 151</t>
      </is>
    </nc>
  </rcc>
  <rfmt sheetId="2" sqref="D142" start="0" length="0">
    <dxf>
      <font>
        <b/>
        <sz val="8"/>
        <color auto="1"/>
        <name val="Arial Narrow"/>
        <scheme val="none"/>
      </font>
      <numFmt numFmtId="30" formatCode="@"/>
      <alignment horizontal="left" vertical="center" readingOrder="0"/>
      <border outline="0">
        <left style="hair">
          <color indexed="64"/>
        </left>
        <right style="hair">
          <color indexed="64"/>
        </right>
      </border>
    </dxf>
  </rfmt>
  <rcc rId="3564" sId="2" odxf="1" dxf="1">
    <oc r="D142" t="inlineStr">
      <is>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is>
    </oc>
    <nc r="D142" t="inlineStr">
      <is>
        <t>Прочие субсидии бюджетам городских округов</t>
      </is>
    </nc>
    <ndxf>
      <font>
        <b val="0"/>
        <sz val="10"/>
        <color auto="1"/>
        <name val="Times New Roman"/>
        <scheme val="none"/>
      </font>
      <numFmt numFmtId="0" formatCode="General"/>
      <alignment horizontal="general" vertical="top" readingOrder="0"/>
      <border outline="0">
        <left style="thin">
          <color indexed="64"/>
        </left>
        <right style="thin">
          <color indexed="64"/>
        </right>
      </border>
    </ndxf>
  </rcc>
  <rfmt sheetId="2" sqref="E142" start="0" length="0">
    <dxf>
      <font>
        <sz val="10"/>
        <color auto="1"/>
        <name val="Times New Roman"/>
        <scheme val="none"/>
      </font>
      <alignment horizontal="center" readingOrder="0"/>
    </dxf>
  </rfmt>
  <rcc rId="3565" sId="2">
    <oc r="E139" t="inlineStr">
      <is>
        <t>Администрация Главы Республики Коми</t>
      </is>
    </oc>
    <nc r="E139" t="inlineStr">
      <is>
        <t xml:space="preserve">Отдел культуры администрации муниципального образования городского округа "Инта" </t>
      </is>
    </nc>
  </rcc>
  <rcc rId="3566" sId="2" numFmtId="4">
    <oc r="G142">
      <v>61425.8</v>
    </oc>
    <nc r="G142">
      <v>0</v>
    </nc>
  </rcc>
  <rcc rId="3567" sId="2" numFmtId="4">
    <oc r="I142">
      <v>61425.8</v>
    </oc>
    <nc r="I142">
      <v>0</v>
    </nc>
  </rcc>
  <rcc rId="3568" sId="2" numFmtId="4">
    <oc r="J142">
      <v>58353.2</v>
    </oc>
    <nc r="J142">
      <v>0</v>
    </nc>
  </rcc>
  <rcc rId="3569" sId="2" numFmtId="4">
    <oc r="K142">
      <v>60819.4</v>
    </oc>
    <nc r="K142">
      <v>0</v>
    </nc>
  </rcc>
  <rcc rId="3570" sId="2" numFmtId="4">
    <oc r="L142">
      <v>63252.2</v>
    </oc>
    <nc r="L142">
      <v>0</v>
    </nc>
  </rcc>
  <rcc rId="3571" sId="2" numFmtId="4">
    <oc r="H142">
      <v>42870.238749999997</v>
    </oc>
    <nc r="H142">
      <v>44817.65</v>
    </nc>
  </rcc>
  <rcc rId="3572" sId="2">
    <oc r="E142" t="inlineStr">
      <is>
        <t>Министерство труда, занятости и социальной защиты Республики Коми</t>
      </is>
    </oc>
    <nc r="E142" t="inlineStr">
      <is>
        <t xml:space="preserve"> Администрация муниципального образования городского округа "Инта"                                                         Отдел культуры администрации муниципального образования городского округа "Инта"             Отдел образования администрации муниципального образования городского округа "Инта"</t>
      </is>
    </nc>
  </rcc>
</revisions>
</file>

<file path=xl/revisions/revisionLog9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573" sId="2" ref="A143:XFD143"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89:$XFD$189"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3:XFD143" start="0" length="0">
      <dxf>
        <font>
          <sz val="10"/>
          <name val="Times New Roman"/>
          <scheme val="none"/>
        </font>
      </dxf>
    </rfmt>
    <rcc rId="0" sId="2" dxf="1">
      <nc r="C143" t="inlineStr">
        <is>
          <t>848 2 02 25084 02 0000 151</t>
        </is>
      </nc>
      <ndxf>
        <alignment vertical="top" readingOrder="0"/>
        <border outline="0">
          <left style="thin">
            <color indexed="64"/>
          </left>
          <right style="thin">
            <color indexed="64"/>
          </right>
          <top style="thin">
            <color indexed="64"/>
          </top>
          <bottom style="thin">
            <color indexed="64"/>
          </bottom>
        </border>
      </ndxf>
    </rcc>
    <rcc rId="0" sId="2" dxf="1">
      <nc r="D143" t="inlineStr">
        <is>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3" t="inlineStr">
        <is>
          <t>Министерство труда, занятости и социальной защиты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3" start="0" length="0">
      <dxf>
        <alignment vertical="top" readingOrder="0"/>
        <border outline="0">
          <left style="thin">
            <color indexed="64"/>
          </left>
          <right style="thin">
            <color indexed="64"/>
          </right>
          <top style="thin">
            <color indexed="64"/>
          </top>
          <bottom style="thin">
            <color indexed="64"/>
          </bottom>
        </border>
      </dxf>
    </rfmt>
    <rcc rId="0" sId="2" dxf="1" numFmtId="4">
      <nc r="G143">
        <v>170135.1</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3">
        <v>127760.79399999999</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3">
        <v>170135.1</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3">
        <v>0</v>
      </nc>
      <ndxf>
        <numFmt numFmtId="165" formatCode="#,##0.0"/>
        <alignment vertical="top" readingOrder="0"/>
        <border outline="0">
          <left style="thin">
            <color indexed="64"/>
          </left>
          <right style="thin">
            <color indexed="64"/>
          </right>
          <top style="thin">
            <color indexed="64"/>
          </top>
          <bottom style="thin">
            <color indexed="64"/>
          </bottom>
        </border>
      </ndxf>
    </rcc>
    <rfmt sheetId="2" sqref="M143" start="0" length="0">
      <dxf>
        <alignment vertical="top" readingOrder="0"/>
      </dxf>
    </rfmt>
    <rfmt sheetId="2" sqref="N143" start="0" length="0">
      <dxf>
        <alignment vertical="top" readingOrder="0"/>
      </dxf>
    </rfmt>
  </rrc>
  <rrc rId="3574" sId="2" ref="A143:XFD143"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88:$XFD$188"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3:XFD143" start="0" length="0">
      <dxf>
        <font>
          <sz val="10"/>
          <name val="Times New Roman"/>
          <scheme val="none"/>
        </font>
      </dxf>
    </rfmt>
    <rcc rId="0" sId="2" dxf="1">
      <nc r="C143" t="inlineStr">
        <is>
          <t>875 2 02 25097 02 0000 151</t>
        </is>
      </nc>
      <ndxf>
        <alignment vertical="top" readingOrder="0"/>
        <border outline="0">
          <left style="thin">
            <color indexed="64"/>
          </left>
          <right style="thin">
            <color indexed="64"/>
          </right>
          <top style="thin">
            <color indexed="64"/>
          </top>
          <bottom style="thin">
            <color indexed="64"/>
          </bottom>
        </border>
      </ndxf>
    </rcc>
    <rcc rId="0" sId="2" dxf="1">
      <nc r="D143" t="inlineStr">
        <is>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3" t="inlineStr">
        <is>
          <t>Министерство образования, науки и молодежной политики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3" start="0" length="0">
      <dxf>
        <alignment vertical="top" readingOrder="0"/>
        <border outline="0">
          <left style="thin">
            <color indexed="64"/>
          </left>
          <right style="thin">
            <color indexed="64"/>
          </right>
          <top style="thin">
            <color indexed="64"/>
          </top>
          <bottom style="thin">
            <color indexed="64"/>
          </bottom>
        </border>
      </dxf>
    </rfmt>
    <rcc rId="0" sId="2" dxf="1" numFmtId="4">
      <nc r="G143">
        <v>11118</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3">
        <v>11117.3704</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3">
        <v>11118</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3">
        <v>4684.3</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3">
        <v>0</v>
      </nc>
      <ndxf>
        <numFmt numFmtId="165" formatCode="#,##0.0"/>
        <alignment vertical="top" readingOrder="0"/>
        <border outline="0">
          <left style="thin">
            <color indexed="64"/>
          </left>
          <right style="thin">
            <color indexed="64"/>
          </right>
          <top style="thin">
            <color indexed="64"/>
          </top>
          <bottom style="thin">
            <color indexed="64"/>
          </bottom>
        </border>
      </ndxf>
    </rcc>
    <rfmt sheetId="2" sqref="M143" start="0" length="0">
      <dxf>
        <alignment vertical="top" readingOrder="0"/>
      </dxf>
    </rfmt>
    <rfmt sheetId="2" sqref="N143" start="0" length="0">
      <dxf>
        <alignment vertical="top" readingOrder="0"/>
      </dxf>
    </rfmt>
  </rrc>
  <rrc rId="3575" sId="2" ref="A143:XFD143"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87:$XFD$187"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3:XFD143" start="0" length="0">
      <dxf>
        <font>
          <sz val="10"/>
          <name val="Times New Roman"/>
          <scheme val="none"/>
        </font>
      </dxf>
    </rfmt>
    <rcc rId="0" sId="2" dxf="1">
      <nc r="C143" t="inlineStr">
        <is>
          <t xml:space="preserve">848 2 02 25209 02 0000 151
</t>
        </is>
      </nc>
      <ndxf>
        <alignment vertical="top" wrapText="1" readingOrder="0"/>
        <border outline="0">
          <left style="thin">
            <color indexed="64"/>
          </left>
          <right style="thin">
            <color indexed="64"/>
          </right>
          <top style="thin">
            <color indexed="64"/>
          </top>
          <bottom style="thin">
            <color indexed="64"/>
          </bottom>
        </border>
      </ndxf>
    </rcc>
    <rcc rId="0" sId="2" dxf="1">
      <nc r="D143" t="inlineStr">
        <is>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3" t="inlineStr">
        <is>
          <t>Министерство труда, занятости и социальной защиты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3" start="0" length="0">
      <dxf>
        <alignment vertical="top" readingOrder="0"/>
        <border outline="0">
          <left style="thin">
            <color indexed="64"/>
          </left>
          <right style="thin">
            <color indexed="64"/>
          </right>
          <top style="thin">
            <color indexed="64"/>
          </top>
          <bottom style="thin">
            <color indexed="64"/>
          </bottom>
        </border>
      </dxf>
    </rfmt>
    <rcc rId="0" sId="2" dxf="1" numFmtId="4">
      <nc r="G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3">
        <v>53.6</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3">
        <v>0</v>
      </nc>
      <ndxf>
        <numFmt numFmtId="165" formatCode="#,##0.0"/>
        <alignment vertical="top" readingOrder="0"/>
        <border outline="0">
          <left style="thin">
            <color indexed="64"/>
          </left>
          <right style="thin">
            <color indexed="64"/>
          </right>
          <top style="thin">
            <color indexed="64"/>
          </top>
          <bottom style="thin">
            <color indexed="64"/>
          </bottom>
        </border>
      </ndxf>
    </rcc>
    <rfmt sheetId="2" sqref="M143" start="0" length="0">
      <dxf>
        <alignment vertical="top" readingOrder="0"/>
      </dxf>
    </rfmt>
    <rfmt sheetId="2" sqref="N143" start="0" length="0">
      <dxf>
        <alignment vertical="top" readingOrder="0"/>
      </dxf>
    </rfmt>
  </rrc>
  <rrc rId="3576" sId="2" ref="A143:XFD143"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86:$XFD$186"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3:XFD143" start="0" length="0">
      <dxf>
        <font>
          <sz val="10"/>
          <name val="Times New Roman"/>
          <scheme val="none"/>
        </font>
      </dxf>
    </rfmt>
    <rcc rId="0" sId="2" dxf="1">
      <nc r="C143" t="inlineStr">
        <is>
          <t>848 2 02 25290 02 0000 151</t>
        </is>
      </nc>
      <ndxf>
        <alignment vertical="top" readingOrder="0"/>
        <border outline="0">
          <left style="thin">
            <color indexed="64"/>
          </left>
          <right style="thin">
            <color indexed="64"/>
          </right>
          <top style="thin">
            <color indexed="64"/>
          </top>
          <bottom style="thin">
            <color indexed="64"/>
          </bottom>
        </border>
      </ndxf>
    </rcc>
    <rcc rId="0" sId="2" dxf="1">
      <nc r="D143" t="inlineStr">
        <is>
          <t>Средства федерального бюджета, передаваемые бюджету Пенсионного фонда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3" t="inlineStr">
        <is>
          <t>Министерство труда, занятости и социальной защиты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3" start="0" length="0">
      <dxf>
        <border outline="0">
          <left style="thin">
            <color indexed="64"/>
          </left>
          <right style="thin">
            <color indexed="64"/>
          </right>
          <top style="thin">
            <color indexed="64"/>
          </top>
          <bottom style="thin">
            <color indexed="64"/>
          </bottom>
        </border>
      </dxf>
    </rfmt>
    <rcc rId="0" sId="2" dxf="1" numFmtId="4">
      <nc r="G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3">
        <v>2252.9</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3">
        <v>0</v>
      </nc>
      <ndxf>
        <numFmt numFmtId="165" formatCode="#,##0.0"/>
        <alignment vertical="top" readingOrder="0"/>
        <border outline="0">
          <left style="thin">
            <color indexed="64"/>
          </left>
          <right style="thin">
            <color indexed="64"/>
          </right>
          <top style="thin">
            <color indexed="64"/>
          </top>
          <bottom style="thin">
            <color indexed="64"/>
          </bottom>
        </border>
      </ndxf>
    </rcc>
  </rrc>
  <rrc rId="3577" sId="2" ref="A143:XFD143"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85:$XFD$185"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3:XFD143" start="0" length="0">
      <dxf>
        <font>
          <sz val="10"/>
          <name val="Times New Roman"/>
          <scheme val="none"/>
        </font>
      </dxf>
    </rfmt>
    <rcc rId="0" sId="2" dxf="1">
      <nc r="C143" t="inlineStr">
        <is>
          <t>854 2 02 25382 02 0000 151</t>
        </is>
      </nc>
      <ndxf>
        <alignment vertical="top" readingOrder="0"/>
        <border outline="0">
          <left style="thin">
            <color indexed="64"/>
          </left>
          <right style="thin">
            <color indexed="64"/>
          </right>
          <top style="thin">
            <color indexed="64"/>
          </top>
          <bottom style="thin">
            <color indexed="64"/>
          </bottom>
        </border>
      </ndxf>
    </rcc>
    <rcc rId="0" sId="2" dxf="1">
      <nc r="D143" t="inlineStr">
        <is>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3" t="inlineStr">
        <is>
          <t>Министерство здравоохранения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3" start="0" length="0">
      <dxf>
        <border outline="0">
          <left style="thin">
            <color indexed="64"/>
          </left>
          <right style="thin">
            <color indexed="64"/>
          </right>
          <top style="thin">
            <color indexed="64"/>
          </top>
          <bottom style="thin">
            <color indexed="64"/>
          </bottom>
        </border>
      </dxf>
    </rfmt>
    <rcc rId="0" sId="2" dxf="1" numFmtId="4">
      <nc r="G143">
        <v>13076</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3">
        <v>6863.3066699999999</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3">
        <v>13076</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3">
        <v>0</v>
      </nc>
      <ndxf>
        <numFmt numFmtId="165" formatCode="#,##0.0"/>
        <alignment vertical="top" readingOrder="0"/>
        <border outline="0">
          <left style="thin">
            <color indexed="64"/>
          </left>
          <right style="thin">
            <color indexed="64"/>
          </right>
          <top style="thin">
            <color indexed="64"/>
          </top>
          <bottom style="thin">
            <color indexed="64"/>
          </bottom>
        </border>
      </ndxf>
    </rcc>
  </rrc>
  <rrc rId="3578" sId="2" ref="A143:XFD143"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84:$XFD$184"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3:XFD143" start="0" length="0">
      <dxf>
        <font>
          <sz val="10"/>
          <name val="Times New Roman"/>
          <scheme val="none"/>
        </font>
      </dxf>
    </rfmt>
    <rcc rId="0" sId="2" dxf="1">
      <nc r="C143" t="inlineStr">
        <is>
          <t>854 2 02 25402 02 0000 151</t>
        </is>
      </nc>
      <ndxf>
        <alignment vertical="top" readingOrder="0"/>
        <border outline="0">
          <left style="thin">
            <color indexed="64"/>
          </left>
          <right style="thin">
            <color indexed="64"/>
          </right>
          <top style="thin">
            <color indexed="64"/>
          </top>
          <bottom style="thin">
            <color indexed="64"/>
          </bottom>
        </border>
      </ndxf>
    </rcc>
    <rcc rId="0" sId="2" dxf="1">
      <nc r="D143" t="inlineStr">
        <is>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3" t="inlineStr">
        <is>
          <t>Министерство здравоохранения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3" start="0" length="0">
      <dxf>
        <border outline="0">
          <left style="thin">
            <color indexed="64"/>
          </left>
          <right style="thin">
            <color indexed="64"/>
          </right>
          <top style="thin">
            <color indexed="64"/>
          </top>
          <bottom style="thin">
            <color indexed="64"/>
          </bottom>
        </border>
      </dxf>
    </rfmt>
    <rcc rId="0" sId="2" dxf="1" numFmtId="4">
      <nc r="G143">
        <v>64873.1</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3">
        <v>39261.333530000004</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3">
        <v>64873.1</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3">
        <v>0</v>
      </nc>
      <ndxf>
        <numFmt numFmtId="165" formatCode="#,##0.0"/>
        <alignment vertical="top" readingOrder="0"/>
        <border outline="0">
          <left style="thin">
            <color indexed="64"/>
          </left>
          <right style="thin">
            <color indexed="64"/>
          </right>
          <top style="thin">
            <color indexed="64"/>
          </top>
          <bottom style="thin">
            <color indexed="64"/>
          </bottom>
        </border>
      </ndxf>
    </rcc>
  </rrc>
  <rrc rId="3579" sId="2" ref="A143:XFD143"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83:$XFD$183"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3:XFD143" start="0" length="0">
      <dxf>
        <font>
          <sz val="10"/>
          <name val="Times New Roman"/>
          <scheme val="none"/>
        </font>
      </dxf>
    </rfmt>
    <rcc rId="0" sId="2" dxf="1">
      <nc r="C143" t="inlineStr">
        <is>
          <t>848 2 02 25462 02 0000 151</t>
        </is>
      </nc>
      <ndxf>
        <alignment vertical="top" readingOrder="0"/>
        <border outline="0">
          <left style="thin">
            <color indexed="64"/>
          </left>
          <right style="thin">
            <color indexed="64"/>
          </right>
          <top style="thin">
            <color indexed="64"/>
          </top>
          <bottom style="thin">
            <color indexed="64"/>
          </bottom>
        </border>
      </ndxf>
    </rcc>
    <rcc rId="0" sId="2" dxf="1">
      <nc r="D143" t="inlineStr">
        <is>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3" t="inlineStr">
        <is>
          <t>Министерство труда, занятости и социальной защиты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3" start="0" length="0">
      <dxf>
        <border outline="0">
          <left style="thin">
            <color indexed="64"/>
          </left>
          <right style="thin">
            <color indexed="64"/>
          </right>
          <top style="thin">
            <color indexed="64"/>
          </top>
          <bottom style="thin">
            <color indexed="64"/>
          </bottom>
        </border>
      </dxf>
    </rfmt>
    <rcc rId="0" sId="2" dxf="1" numFmtId="4">
      <nc r="G143">
        <v>10530.36</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3">
        <v>954.17502000000002</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3">
        <v>1563.3</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3">
        <v>0</v>
      </nc>
      <ndxf>
        <numFmt numFmtId="165" formatCode="#,##0.0"/>
        <alignment vertical="top" readingOrder="0"/>
        <border outline="0">
          <left style="thin">
            <color indexed="64"/>
          </left>
          <right style="thin">
            <color indexed="64"/>
          </right>
          <top style="thin">
            <color indexed="64"/>
          </top>
          <bottom style="thin">
            <color indexed="64"/>
          </bottom>
        </border>
      </ndxf>
    </rcc>
  </rrc>
  <rrc rId="3580" sId="2" ref="A143:XFD143"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82:$XFD$182"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3:XFD143" start="0" length="0">
      <dxf>
        <font>
          <sz val="10"/>
          <name val="Times New Roman"/>
          <scheme val="none"/>
        </font>
      </dxf>
    </rfmt>
    <rcc rId="0" sId="2" dxf="1">
      <nc r="C143" t="inlineStr">
        <is>
          <t>851 2 02 25515 02 0000 151</t>
        </is>
      </nc>
      <ndxf>
        <alignment vertical="top" readingOrder="0"/>
        <border outline="0">
          <left style="thin">
            <color indexed="64"/>
          </left>
          <right style="thin">
            <color indexed="64"/>
          </right>
          <top style="thin">
            <color indexed="64"/>
          </top>
          <bottom style="thin">
            <color indexed="64"/>
          </bottom>
        </border>
      </ndxf>
    </rcc>
    <rcc rId="0" sId="2" dxf="1">
      <nc r="D143" t="inlineStr">
        <is>
          <t>Субсидии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3" t="inlineStr">
        <is>
          <t>Министерство национальной политики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3" start="0" length="0">
      <dxf>
        <border outline="0">
          <left style="thin">
            <color indexed="64"/>
          </left>
          <right style="thin">
            <color indexed="64"/>
          </right>
          <top style="thin">
            <color indexed="64"/>
          </top>
          <bottom style="thin">
            <color indexed="64"/>
          </bottom>
        </border>
      </dxf>
    </rfmt>
    <rcc rId="0" sId="2" dxf="1" numFmtId="4">
      <nc r="G143">
        <v>313.39999999999998</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3">
        <v>313.39999999999998</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3">
        <v>313.39999999999998</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3">
        <v>323.2</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3">
        <v>336.5</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3">
        <v>336.4</v>
      </nc>
      <ndxf>
        <numFmt numFmtId="165" formatCode="#,##0.0"/>
        <alignment vertical="top" readingOrder="0"/>
        <border outline="0">
          <left style="thin">
            <color indexed="64"/>
          </left>
          <right style="thin">
            <color indexed="64"/>
          </right>
          <top style="thin">
            <color indexed="64"/>
          </top>
          <bottom style="thin">
            <color indexed="64"/>
          </bottom>
        </border>
      </ndxf>
    </rcc>
  </rrc>
  <rrc rId="3581" sId="2" ref="A143:XFD143"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81:$XFD$181"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3:XFD143" start="0" length="0">
      <dxf>
        <font>
          <sz val="10"/>
          <name val="Times New Roman"/>
          <scheme val="none"/>
        </font>
      </dxf>
    </rfmt>
    <rcc rId="0" sId="2" dxf="1">
      <nc r="C143" t="inlineStr">
        <is>
          <t>851 2 02 25516 02 0000 151</t>
        </is>
      </nc>
      <ndxf>
        <alignment vertical="top" readingOrder="0"/>
        <border outline="0">
          <left style="thin">
            <color indexed="64"/>
          </left>
          <right style="thin">
            <color indexed="64"/>
          </right>
          <top style="thin">
            <color indexed="64"/>
          </top>
          <bottom style="thin">
            <color indexed="64"/>
          </bottom>
        </border>
      </ndxf>
    </rcc>
    <rcc rId="0" sId="2" dxf="1">
      <nc r="D143" t="inlineStr">
        <is>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3" t="inlineStr">
        <is>
          <t>Министерство национальной политики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3" start="0" length="0">
      <dxf>
        <border outline="0">
          <left style="thin">
            <color indexed="64"/>
          </left>
          <right style="thin">
            <color indexed="64"/>
          </right>
          <top style="thin">
            <color indexed="64"/>
          </top>
          <bottom style="thin">
            <color indexed="64"/>
          </bottom>
        </border>
      </dxf>
    </rfmt>
    <rcc rId="0" sId="2" dxf="1" numFmtId="4">
      <nc r="G143">
        <v>2359.8000000000002</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3">
        <v>2359.5803500000002</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3">
        <v>2359.8000000000002</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3">
        <v>5635.6</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3">
        <v>5867</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3">
        <v>5866.6</v>
      </nc>
      <ndxf>
        <numFmt numFmtId="165" formatCode="#,##0.0"/>
        <alignment vertical="top" readingOrder="0"/>
        <border outline="0">
          <left style="thin">
            <color indexed="64"/>
          </left>
          <right style="thin">
            <color indexed="64"/>
          </right>
          <top style="thin">
            <color indexed="64"/>
          </top>
          <bottom style="thin">
            <color indexed="64"/>
          </bottom>
        </border>
      </ndxf>
    </rcc>
  </rrc>
  <rrc rId="3582" sId="2" ref="A143:XFD143"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80:$XFD$180"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3:XFD143" start="0" length="0">
      <dxf>
        <font>
          <sz val="10"/>
          <name val="Times New Roman"/>
          <scheme val="none"/>
        </font>
      </dxf>
    </rfmt>
    <rcc rId="0" sId="2" dxf="1">
      <nc r="C143" t="inlineStr">
        <is>
          <t>856 2 02 25519 02 0000 151</t>
        </is>
      </nc>
      <ndxf>
        <alignment vertical="top" readingOrder="0"/>
        <border outline="0">
          <left style="thin">
            <color indexed="64"/>
          </left>
          <right style="thin">
            <color indexed="64"/>
          </right>
          <top style="thin">
            <color indexed="64"/>
          </top>
          <bottom style="thin">
            <color indexed="64"/>
          </bottom>
        </border>
      </ndxf>
    </rcc>
    <rcc rId="0" sId="2" dxf="1">
      <nc r="D143" t="inlineStr">
        <is>
          <t>Субсидия бюджетам субъектов Российской Федерации на поддержку отрасли культуры</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3" t="inlineStr">
        <is>
          <t>Министерство культуры, туризма и архивного дела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3" start="0" length="0">
      <dxf>
        <border outline="0">
          <left style="thin">
            <color indexed="64"/>
          </left>
          <right style="thin">
            <color indexed="64"/>
          </right>
          <top style="thin">
            <color indexed="64"/>
          </top>
          <bottom style="thin">
            <color indexed="64"/>
          </bottom>
        </border>
      </dxf>
    </rfmt>
    <rcc rId="0" sId="2" dxf="1" numFmtId="4">
      <nc r="G143">
        <v>2022.5</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3">
        <v>2022.5</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3">
        <v>2022.5</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3">
        <v>4654.1000000000004</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3">
        <v>1886.9</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3">
        <v>1886.9</v>
      </nc>
      <ndxf>
        <numFmt numFmtId="165" formatCode="#,##0.0"/>
        <alignment vertical="top" readingOrder="0"/>
        <border outline="0">
          <left style="thin">
            <color indexed="64"/>
          </left>
          <right style="thin">
            <color indexed="64"/>
          </right>
          <top style="thin">
            <color indexed="64"/>
          </top>
          <bottom style="thin">
            <color indexed="64"/>
          </bottom>
        </border>
      </ndxf>
    </rcc>
  </rrc>
  <rrc rId="3583" sId="2" ref="A143:XFD143"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79:$XFD$179"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3:XFD143" start="0" length="0">
      <dxf>
        <font>
          <sz val="10"/>
          <name val="Times New Roman"/>
          <scheme val="none"/>
        </font>
      </dxf>
    </rfmt>
    <rcc rId="0" sId="2" dxf="1">
      <nc r="C143" t="inlineStr">
        <is>
          <t>000 2 02 25520 02 0000 151</t>
        </is>
      </nc>
      <ndxf>
        <alignment vertical="top" readingOrder="0"/>
        <border outline="0">
          <left style="thin">
            <color indexed="64"/>
          </left>
          <right style="thin">
            <color indexed="64"/>
          </right>
          <top style="thin">
            <color indexed="64"/>
          </top>
          <bottom style="thin">
            <color indexed="64"/>
          </bottom>
        </border>
      </ndxf>
    </rcc>
    <rcc rId="0" sId="2" dxf="1">
      <nc r="D143" t="inlineStr">
        <is>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3" t="inlineStr">
        <is>
          <t>Министерство строительства, тарифов, жилищно-коммунального и дорожного хозяйства Республики Коми;
Министерство образования, науки и молодежной политики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3" start="0" length="0">
      <dxf>
        <border outline="0">
          <left style="thin">
            <color indexed="64"/>
          </left>
          <right style="thin">
            <color indexed="64"/>
          </right>
          <top style="thin">
            <color indexed="64"/>
          </top>
          <bottom style="thin">
            <color indexed="64"/>
          </bottom>
        </border>
      </dxf>
    </rfmt>
    <rcc rId="0" sId="2" dxf="1" numFmtId="4">
      <nc r="G143">
        <v>440619</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3">
        <v>101122.94631</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3">
        <v>224736.4</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3">
        <v>0</v>
      </nc>
      <ndxf>
        <numFmt numFmtId="165" formatCode="#,##0.0"/>
        <alignment vertical="top" readingOrder="0"/>
        <border outline="0">
          <left style="thin">
            <color indexed="64"/>
          </left>
          <right style="thin">
            <color indexed="64"/>
          </right>
          <top style="thin">
            <color indexed="64"/>
          </top>
          <bottom style="thin">
            <color indexed="64"/>
          </bottom>
        </border>
      </ndxf>
    </rcc>
  </rrc>
  <rrc rId="3584" sId="2" ref="A143:XFD143"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78:$XFD$178"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3:XFD143" start="0" length="0">
      <dxf>
        <font>
          <sz val="10"/>
          <name val="Times New Roman"/>
          <scheme val="none"/>
        </font>
      </dxf>
    </rfmt>
    <rcc rId="0" sId="2" dxf="1">
      <nc r="C143" t="inlineStr">
        <is>
          <t>882 2 02 25527 02 0000 151</t>
        </is>
      </nc>
      <ndxf>
        <alignment vertical="top" readingOrder="0"/>
        <border outline="0">
          <left style="thin">
            <color indexed="64"/>
          </left>
          <right style="thin">
            <color indexed="64"/>
          </right>
          <top style="thin">
            <color indexed="64"/>
          </top>
          <bottom style="thin">
            <color indexed="64"/>
          </bottom>
        </border>
      </ndxf>
    </rcc>
    <rcc rId="0" sId="2" dxf="1">
      <nc r="D143" t="inlineStr">
        <is>
          <t>Субсидии бюджетам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поддержки молодежного предпринимательства</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3" t="inlineStr">
        <is>
          <t>Министерство сельского хозяйства и потребительского рынка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3" start="0" length="0">
      <dxf>
        <border outline="0">
          <left style="thin">
            <color indexed="64"/>
          </left>
          <right style="thin">
            <color indexed="64"/>
          </right>
          <top style="thin">
            <color indexed="64"/>
          </top>
          <bottom style="thin">
            <color indexed="64"/>
          </bottom>
        </border>
      </dxf>
    </rfmt>
    <rcc rId="0" sId="2" dxf="1" numFmtId="4">
      <nc r="G143">
        <v>25384.429410000001</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3">
        <v>5847.9595900000004</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3">
        <v>25384.429410000001</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3">
        <v>0</v>
      </nc>
      <ndxf>
        <numFmt numFmtId="165" formatCode="#,##0.0"/>
        <alignment vertical="top" readingOrder="0"/>
        <border outline="0">
          <left style="thin">
            <color indexed="64"/>
          </left>
          <right style="thin">
            <color indexed="64"/>
          </right>
          <top style="thin">
            <color indexed="64"/>
          </top>
          <bottom style="thin">
            <color indexed="64"/>
          </bottom>
        </border>
      </ndxf>
    </rcc>
  </rrc>
  <rrc rId="3585" sId="2" ref="A143:XFD143"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77:$XFD$177"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3:XFD143" start="0" length="0">
      <dxf>
        <font>
          <sz val="10"/>
          <name val="Times New Roman"/>
          <scheme val="none"/>
        </font>
      </dxf>
    </rfmt>
    <rcc rId="0" sId="2" dxf="1">
      <nc r="C143" t="inlineStr">
        <is>
          <t>882 2 02 25541 02 0000 151</t>
        </is>
      </nc>
      <ndxf>
        <alignment vertical="top" readingOrder="0"/>
        <border outline="0">
          <left style="thin">
            <color indexed="64"/>
          </left>
          <right style="thin">
            <color indexed="64"/>
          </right>
          <top style="thin">
            <color indexed="64"/>
          </top>
          <bottom style="thin">
            <color indexed="64"/>
          </bottom>
        </border>
      </ndxf>
    </rcc>
    <rcc rId="0" sId="2" dxf="1">
      <nc r="D143" t="inlineStr">
        <is>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3" t="inlineStr">
        <is>
          <t>Министерство сельского хозяйства и потребительского рынка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3" start="0" length="0">
      <dxf>
        <border outline="0">
          <left style="thin">
            <color indexed="64"/>
          </left>
          <right style="thin">
            <color indexed="64"/>
          </right>
          <top style="thin">
            <color indexed="64"/>
          </top>
          <bottom style="thin">
            <color indexed="64"/>
          </bottom>
        </border>
      </dxf>
    </rfmt>
    <rcc rId="0" sId="2" dxf="1" numFmtId="4">
      <nc r="G143">
        <v>8128.4</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3">
        <v>8128.1809599999997</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3">
        <v>8128.4</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3">
        <v>0</v>
      </nc>
      <ndxf>
        <numFmt numFmtId="165" formatCode="#,##0.0"/>
        <alignment vertical="top" readingOrder="0"/>
        <border outline="0">
          <left style="thin">
            <color indexed="64"/>
          </left>
          <right style="thin">
            <color indexed="64"/>
          </right>
          <top style="thin">
            <color indexed="64"/>
          </top>
          <bottom style="thin">
            <color indexed="64"/>
          </bottom>
        </border>
      </ndxf>
    </rcc>
  </rrc>
  <rrc rId="3586" sId="2" ref="A143:XFD143"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76:$XFD$176"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3:XFD143" start="0" length="0">
      <dxf>
        <font>
          <sz val="10"/>
          <name val="Times New Roman"/>
          <scheme val="none"/>
        </font>
      </dxf>
    </rfmt>
    <rcc rId="0" sId="2" dxf="1">
      <nc r="C143" t="inlineStr">
        <is>
          <t>882 2 02 25542 02 0000 151</t>
        </is>
      </nc>
      <ndxf>
        <alignment vertical="top" readingOrder="0"/>
        <border outline="0">
          <left style="thin">
            <color indexed="64"/>
          </left>
          <right style="thin">
            <color indexed="64"/>
          </right>
          <top style="thin">
            <color indexed="64"/>
          </top>
          <bottom style="thin">
            <color indexed="64"/>
          </bottom>
        </border>
      </ndxf>
    </rcc>
    <rcc rId="0" sId="2" dxf="1">
      <nc r="D143" t="inlineStr">
        <is>
          <t>Субсидии бюджетам субъектов Российской Федерации на повышение продуктивности в молочном скотоводстве</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3" t="inlineStr">
        <is>
          <t>Министерство сельского хозяйства и потребительского рынка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3" start="0" length="0">
      <dxf>
        <border outline="0">
          <left style="thin">
            <color indexed="64"/>
          </left>
          <right style="thin">
            <color indexed="64"/>
          </right>
          <top style="thin">
            <color indexed="64"/>
          </top>
          <bottom style="thin">
            <color indexed="64"/>
          </bottom>
        </border>
      </dxf>
    </rfmt>
    <rcc rId="0" sId="2" dxf="1" numFmtId="4">
      <nc r="G143">
        <v>13327.4</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3">
        <v>13327.4</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3">
        <v>13327.4</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3">
        <v>0</v>
      </nc>
      <ndxf>
        <numFmt numFmtId="165" formatCode="#,##0.0"/>
        <alignment vertical="top" readingOrder="0"/>
        <border outline="0">
          <left style="thin">
            <color indexed="64"/>
          </left>
          <right style="thin">
            <color indexed="64"/>
          </right>
          <top style="thin">
            <color indexed="64"/>
          </top>
          <bottom style="thin">
            <color indexed="64"/>
          </bottom>
        </border>
      </ndxf>
    </rcc>
  </rrc>
  <rrc rId="3587" sId="2" ref="A143:XFD143"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75:$XFD$175"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3:XFD143" start="0" length="0">
      <dxf>
        <font>
          <sz val="10"/>
          <name val="Times New Roman"/>
          <scheme val="none"/>
        </font>
      </dxf>
    </rfmt>
    <rcc rId="0" sId="2" dxf="1">
      <nc r="C143" t="inlineStr">
        <is>
          <t>882 2 02 25543 02 0000 151</t>
        </is>
      </nc>
      <ndxf>
        <alignment vertical="top" readingOrder="0"/>
        <border outline="0">
          <left style="thin">
            <color indexed="64"/>
          </left>
          <right style="thin">
            <color indexed="64"/>
          </right>
          <top style="thin">
            <color indexed="64"/>
          </top>
          <bottom style="thin">
            <color indexed="64"/>
          </bottom>
        </border>
      </ndxf>
    </rcc>
    <rcc rId="0" sId="2" dxf="1">
      <nc r="D143" t="inlineStr">
        <is>
          <t>Субсидии бюджетам субъектов Российской Федерации на содействие достижению целевых показателей региональных программ развития агропромышленного комплекса</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3" t="inlineStr">
        <is>
          <t>Министерство сельского хозяйства и потребительского рынка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3" start="0" length="0">
      <dxf>
        <border outline="0">
          <left style="thin">
            <color indexed="64"/>
          </left>
          <right style="thin">
            <color indexed="64"/>
          </right>
          <top style="thin">
            <color indexed="64"/>
          </top>
          <bottom style="thin">
            <color indexed="64"/>
          </bottom>
        </border>
      </dxf>
    </rfmt>
    <rcc rId="0" sId="2" dxf="1" numFmtId="4">
      <nc r="G143">
        <v>52621.1</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3">
        <v>54763.565670000004</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3">
        <v>57913.3</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3">
        <v>64078.6</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3">
        <v>64078.6</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3">
        <v>64078.6</v>
      </nc>
      <ndxf>
        <numFmt numFmtId="165" formatCode="#,##0.0"/>
        <alignment vertical="top" readingOrder="0"/>
        <border outline="0">
          <left style="thin">
            <color indexed="64"/>
          </left>
          <right style="thin">
            <color indexed="64"/>
          </right>
          <top style="thin">
            <color indexed="64"/>
          </top>
          <bottom style="thin">
            <color indexed="64"/>
          </bottom>
        </border>
      </ndxf>
    </rcc>
  </rrc>
  <rrc rId="3588" sId="2" ref="A143:XFD143"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74:$XFD$174"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3:XFD143" start="0" length="0">
      <dxf>
        <font>
          <sz val="10"/>
          <name val="Times New Roman"/>
          <scheme val="none"/>
        </font>
      </dxf>
    </rfmt>
    <rcc rId="0" sId="2" dxf="1">
      <nc r="C143" t="inlineStr">
        <is>
          <t>882 2 02 25544 02 0000 151</t>
        </is>
      </nc>
      <ndxf>
        <alignment vertical="top" readingOrder="0"/>
        <border outline="0">
          <left style="thin">
            <color indexed="64"/>
          </left>
          <right style="thin">
            <color indexed="64"/>
          </right>
          <top style="thin">
            <color indexed="64"/>
          </top>
          <bottom style="thin">
            <color indexed="64"/>
          </bottom>
        </border>
      </ndxf>
    </rcc>
    <rcc rId="0" sId="2" dxf="1">
      <nc r="D143" t="inlineStr">
        <is>
          <t>Субсидия бюджетам субъектов Российской Федерации на возмещение части процентной ставки по инвестиционным кредитам (займам) в агропромышленном комплексе</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3" t="inlineStr">
        <is>
          <t>Министерство сельского хозяйства и потребительского рынка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3" start="0" length="0">
      <dxf>
        <border outline="0">
          <left style="thin">
            <color indexed="64"/>
          </left>
          <right style="thin">
            <color indexed="64"/>
          </right>
          <top style="thin">
            <color indexed="64"/>
          </top>
          <bottom style="thin">
            <color indexed="64"/>
          </bottom>
        </border>
      </dxf>
    </rfmt>
    <rcc rId="0" sId="2" dxf="1" numFmtId="4">
      <nc r="G143">
        <v>16287.2</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3">
        <v>11302.917460000001</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3">
        <v>16287.2</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3">
        <v>0</v>
      </nc>
      <ndxf>
        <numFmt numFmtId="165" formatCode="#,##0.0"/>
        <alignment vertical="top" readingOrder="0"/>
        <border outline="0">
          <left style="thin">
            <color indexed="64"/>
          </left>
          <right style="thin">
            <color indexed="64"/>
          </right>
          <top style="thin">
            <color indexed="64"/>
          </top>
          <bottom style="thin">
            <color indexed="64"/>
          </bottom>
        </border>
      </ndxf>
    </rcc>
  </rrc>
  <rrc rId="3589" sId="2" ref="A143:XFD143"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73:$XFD$173"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3:XFD143" start="0" length="0">
      <dxf>
        <font>
          <sz val="10"/>
          <name val="Times New Roman"/>
          <scheme val="none"/>
        </font>
      </dxf>
    </rfmt>
    <rcc rId="0" sId="2" dxf="1">
      <nc r="C143" t="inlineStr">
        <is>
          <t>854 2 02 25554 02 0000 151</t>
        </is>
      </nc>
      <ndxf>
        <alignment vertical="top" readingOrder="0"/>
        <border outline="0">
          <left style="thin">
            <color indexed="64"/>
          </left>
          <right style="thin">
            <color indexed="64"/>
          </right>
          <top style="thin">
            <color indexed="64"/>
          </top>
          <bottom style="thin">
            <color indexed="64"/>
          </bottom>
        </border>
      </ndxf>
    </rcc>
    <rcc rId="0" sId="2" dxf="1">
      <nc r="D143" t="inlineStr">
        <is>
          <t>Субсидии бюджетам субъектов Российской Федерации на закупку авиационной услуги органами государственной власти субъектов Российской Федерации для оказания медицинской помощи с применением авиации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3" t="inlineStr">
        <is>
          <t>Министерство здравоохранения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3" start="0" length="0">
      <dxf>
        <border outline="0">
          <left style="thin">
            <color indexed="64"/>
          </left>
          <right style="thin">
            <color indexed="64"/>
          </right>
          <top style="thin">
            <color indexed="64"/>
          </top>
          <bottom style="thin">
            <color indexed="64"/>
          </bottom>
        </border>
      </dxf>
    </rfmt>
    <rcc rId="0" sId="2" dxf="1" numFmtId="4">
      <nc r="G143">
        <v>152842.75</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3">
        <v>47621.887340000001</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3">
        <v>152842.75</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3">
        <v>60544.1</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3">
        <v>60544</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3">
        <v>0</v>
      </nc>
      <ndxf>
        <numFmt numFmtId="165" formatCode="#,##0.0"/>
        <alignment vertical="top" readingOrder="0"/>
        <border outline="0">
          <left style="thin">
            <color indexed="64"/>
          </left>
          <right style="thin">
            <color indexed="64"/>
          </right>
          <top style="thin">
            <color indexed="64"/>
          </top>
          <bottom style="thin">
            <color indexed="64"/>
          </bottom>
        </border>
      </ndxf>
    </rcc>
  </rrc>
  <rrc rId="3590" sId="2" ref="A143:XFD143"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72:$XFD$172"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3:XFD143" start="0" length="0">
      <dxf>
        <font>
          <sz val="10"/>
          <name val="Times New Roman"/>
          <scheme val="none"/>
        </font>
      </dxf>
    </rfmt>
    <rcc rId="0" sId="2" dxf="1">
      <nc r="C143" t="inlineStr">
        <is>
          <t>828 2 02 25555 02 0000 151</t>
        </is>
      </nc>
      <ndxf>
        <alignment vertical="top" readingOrder="0"/>
        <border outline="0">
          <left style="thin">
            <color indexed="64"/>
          </left>
          <right style="thin">
            <color indexed="64"/>
          </right>
          <top style="thin">
            <color indexed="64"/>
          </top>
          <bottom style="thin">
            <color indexed="64"/>
          </bottom>
        </border>
      </ndxf>
    </rcc>
    <rcc rId="0" sId="2" dxf="1">
      <nc r="D143" t="inlineStr">
        <is>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3" t="inlineStr">
        <is>
          <t>Министерство строительства, тарифов, жилищно-коммунального и дорожного хозяйства Республики Коми</t>
        </is>
      </nc>
      <ndxf>
        <font>
          <sz val="10"/>
          <color auto="1"/>
          <name val="Times New Roman"/>
          <scheme val="none"/>
        </font>
        <numFmt numFmtId="3" formatCode="#,##0"/>
        <alignment vertical="top" wrapText="1" readingOrder="0"/>
        <border outline="0">
          <left style="thin">
            <color indexed="64"/>
          </left>
          <right style="thin">
            <color indexed="64"/>
          </right>
          <top style="thin">
            <color indexed="64"/>
          </top>
          <bottom style="thin">
            <color indexed="64"/>
          </bottom>
        </border>
      </ndxf>
    </rcc>
    <rfmt sheetId="2" sqref="F143" start="0" length="0">
      <dxf>
        <border outline="0">
          <left style="thin">
            <color indexed="64"/>
          </left>
          <right style="thin">
            <color indexed="64"/>
          </right>
          <top style="thin">
            <color indexed="64"/>
          </top>
          <bottom style="thin">
            <color indexed="64"/>
          </bottom>
        </border>
      </dxf>
    </rfmt>
    <rcc rId="0" sId="2" dxf="1" numFmtId="4">
      <nc r="G143">
        <v>126000.9</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3">
        <v>126000.9</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3">
        <v>126000.9</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3">
        <v>132180.79999999999</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3">
        <v>0</v>
      </nc>
      <ndxf>
        <numFmt numFmtId="165" formatCode="#,##0.0"/>
        <alignment vertical="top" readingOrder="0"/>
        <border outline="0">
          <left style="thin">
            <color indexed="64"/>
          </left>
          <right style="thin">
            <color indexed="64"/>
          </right>
          <top style="thin">
            <color indexed="64"/>
          </top>
          <bottom style="thin">
            <color indexed="64"/>
          </bottom>
        </border>
      </ndxf>
    </rcc>
  </rrc>
  <rrc rId="3591" sId="2" ref="A143:XFD143"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71:$XFD$171"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3:XFD143" start="0" length="0">
      <dxf>
        <font>
          <sz val="10"/>
          <name val="Times New Roman"/>
          <scheme val="none"/>
        </font>
      </dxf>
    </rfmt>
    <rcc rId="0" sId="2" dxf="1">
      <nc r="C143" t="inlineStr">
        <is>
          <t>856 2 02 25558 02 0000 151</t>
        </is>
      </nc>
      <ndxf>
        <alignment vertical="top" readingOrder="0"/>
        <border outline="0">
          <left style="thin">
            <color indexed="64"/>
          </left>
          <right style="thin">
            <color indexed="64"/>
          </right>
          <top style="thin">
            <color indexed="64"/>
          </top>
          <bottom style="thin">
            <color indexed="64"/>
          </bottom>
        </border>
      </ndxf>
    </rcc>
    <rcc rId="0" sId="2" dxf="1">
      <nc r="D143" t="inlineStr">
        <is>
          <t>Субсидии бюджетам субъектов Российской Федерации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численностью до 300 тысяч жителей</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3" t="inlineStr">
        <is>
          <t>Министерство культуры, туризма и архивного дела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3" start="0" length="0">
      <dxf>
        <border outline="0">
          <left style="thin">
            <color indexed="64"/>
          </left>
          <right style="thin">
            <color indexed="64"/>
          </right>
          <top style="thin">
            <color indexed="64"/>
          </top>
          <bottom style="thin">
            <color indexed="64"/>
          </bottom>
        </border>
      </dxf>
    </rfmt>
    <rcc rId="0" sId="2" dxf="1" numFmtId="4">
      <nc r="G143">
        <v>24670.3</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3">
        <v>18752.144919999999</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3">
        <v>24670.3</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3">
        <v>0</v>
      </nc>
      <ndxf>
        <numFmt numFmtId="165" formatCode="#,##0.0"/>
        <alignment vertical="top" readingOrder="0"/>
        <border outline="0">
          <left style="thin">
            <color indexed="64"/>
          </left>
          <right style="thin">
            <color indexed="64"/>
          </right>
          <top style="thin">
            <color indexed="64"/>
          </top>
          <bottom style="thin">
            <color indexed="64"/>
          </bottom>
        </border>
      </ndxf>
    </rcc>
  </rrc>
  <rrc rId="3592" sId="2" ref="A143:XFD143" action="deleteRow">
    <undo index="0" exp="area" dr="L135:L143" r="L134" sId="2"/>
    <undo index="0" exp="area" dr="K135:K143" r="K134" sId="2"/>
    <undo index="0" exp="area" dr="J135:J143" r="J134" sId="2"/>
    <undo index="0" exp="area" dr="I135:I143" r="I134" sId="2"/>
    <undo index="0" exp="area" dr="H135:H143" r="H134" sId="2"/>
    <undo index="0" exp="area" dr="G135:G143" r="G134"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70:$XFD$170"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3:XFD143" start="0" length="0">
      <dxf>
        <font>
          <sz val="10"/>
          <name val="Times New Roman"/>
          <scheme val="none"/>
        </font>
      </dxf>
    </rfmt>
    <rcc rId="0" sId="2" dxf="1">
      <nc r="C143" t="inlineStr">
        <is>
          <t>828 2 02 25560 02 0000 151</t>
        </is>
      </nc>
      <ndxf>
        <alignment vertical="top" readingOrder="0"/>
        <border outline="0">
          <left style="thin">
            <color indexed="64"/>
          </left>
          <right style="thin">
            <color indexed="64"/>
          </right>
          <top style="thin">
            <color indexed="64"/>
          </top>
          <bottom style="thin">
            <color indexed="64"/>
          </bottom>
        </border>
      </ndxf>
    </rcc>
    <rcc rId="0" sId="2" dxf="1">
      <nc r="D143" t="inlineStr">
        <is>
          <t>Субсидии бюджетам субъектов Российской Федерации  на поддержку обустройства мест массового отдыха населения (городских парков)</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3" t="inlineStr">
        <is>
          <t>Министерство строительства, тарифов, жилищно-коммунального и дорожного хозяйства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3" start="0" length="0">
      <dxf>
        <border outline="0">
          <left style="thin">
            <color indexed="64"/>
          </left>
          <right style="thin">
            <color indexed="64"/>
          </right>
          <top style="thin">
            <color indexed="64"/>
          </top>
          <bottom style="thin">
            <color indexed="64"/>
          </bottom>
        </border>
      </dxf>
    </rfmt>
    <rcc rId="0" sId="2" dxf="1" numFmtId="4">
      <nc r="G143">
        <v>7652.2969999999996</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3">
        <v>7652.2969999999996</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3">
        <v>7652.2969999999996</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3">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3">
        <v>0</v>
      </nc>
      <ndxf>
        <numFmt numFmtId="165" formatCode="#,##0.0"/>
        <alignment vertical="top" readingOrder="0"/>
        <border outline="0">
          <left style="thin">
            <color indexed="64"/>
          </left>
          <right style="thin">
            <color indexed="64"/>
          </right>
          <top style="thin">
            <color indexed="64"/>
          </top>
          <bottom style="thin">
            <color indexed="64"/>
          </bottom>
        </border>
      </ndxf>
    </rcc>
  </rrc>
  <rfmt sheetId="2" sqref="E144" start="0" length="0">
    <dxf>
      <font>
        <sz val="10"/>
        <color auto="1"/>
        <name val="Times New Roman"/>
        <scheme val="none"/>
      </font>
      <alignment horizontal="center" readingOrder="0"/>
    </dxf>
  </rfmt>
  <rcc rId="3593" sId="2" numFmtId="4">
    <oc r="G144">
      <v>22078.400000000001</v>
    </oc>
    <nc r="G144">
      <v>0</v>
    </nc>
  </rcc>
  <rcc rId="3594" sId="2" numFmtId="4">
    <oc r="I144">
      <v>22078.400000000001</v>
    </oc>
    <nc r="I144">
      <v>0</v>
    </nc>
  </rcc>
  <rcc rId="3595" sId="2" numFmtId="4">
    <oc r="J144">
      <v>23120.7</v>
    </oc>
    <nc r="J144">
      <v>0</v>
    </nc>
  </rcc>
  <rcc rId="3596" sId="2" numFmtId="4">
    <oc r="K144">
      <v>23376.6</v>
    </oc>
    <nc r="K144">
      <v>0</v>
    </nc>
  </rcc>
  <rcc rId="3597" sId="2" numFmtId="4">
    <oc r="L144">
      <v>24253.3</v>
    </oc>
    <nc r="L144">
      <v>0</v>
    </nc>
  </rcc>
  <rcc rId="3598" sId="2" numFmtId="4">
    <oc r="H144">
      <v>16558.8</v>
    </oc>
    <nc r="H144">
      <v>3520.05</v>
    </nc>
  </rcc>
  <rcc rId="3599" sId="2">
    <oc r="E144" t="inlineStr">
      <is>
        <t>Министерство юстиции Республики Коми</t>
      </is>
    </oc>
    <nc r="E144" t="inlineStr">
      <is>
        <t xml:space="preserve"> Администрация муниципального образования городского округа "Инта"                                                                 Отдел образования администрации муниципального образования городского округа "Инта"</t>
      </is>
    </nc>
  </rcc>
  <rfmt sheetId="2" sqref="D144" start="0" length="0">
    <dxf>
      <font>
        <b/>
        <sz val="8"/>
        <color auto="1"/>
        <name val="Arial Narrow"/>
        <scheme val="none"/>
      </font>
      <numFmt numFmtId="30" formatCode="@"/>
      <alignment horizontal="left" vertical="center" readingOrder="0"/>
      <border outline="0">
        <left style="hair">
          <color indexed="64"/>
        </left>
        <right style="hair">
          <color indexed="64"/>
        </right>
      </border>
    </dxf>
  </rfmt>
  <rcc rId="3600" sId="2" odxf="1" dxf="1">
    <oc r="D144" t="inlineStr">
      <is>
        <t>Субвенции бюджетам субъектов Российской Федерации на осуществление первичного воинского учета на территориях, где отсутствуют военные комиссариаты</t>
      </is>
    </oc>
    <nc r="D144" t="inlineStr">
      <is>
        <t>Субвенции бюджетам городских округов на выполнение передаваемых полномочий субъектов Российской Федерации</t>
      </is>
    </nc>
    <ndxf>
      <font>
        <b val="0"/>
        <sz val="10"/>
        <color auto="1"/>
        <name val="Times New Roman"/>
        <scheme val="none"/>
      </font>
      <numFmt numFmtId="0" formatCode="General"/>
      <alignment horizontal="general" vertical="top" readingOrder="0"/>
      <border outline="0">
        <left style="thin">
          <color indexed="64"/>
        </left>
        <right style="thin">
          <color indexed="64"/>
        </right>
      </border>
    </ndxf>
  </rcc>
  <rcc rId="3601" sId="2">
    <oc r="C144" t="inlineStr">
      <is>
        <t>890 2 02 35118 02 0000 151</t>
      </is>
    </oc>
    <nc r="C144" t="inlineStr">
      <is>
        <t>000 2 02 30024 04 0000 151</t>
      </is>
    </nc>
  </rcc>
  <rcc rId="3602" sId="2" odxf="1" dxf="1">
    <oc r="E145" t="inlineStr">
      <is>
        <t>Министерство юстиции Республики Коми</t>
      </is>
    </oc>
    <nc r="E145" t="inlineStr">
      <is>
        <t>Отдел образования администрации муниципального образования городского округа "Инта"</t>
      </is>
    </nc>
    <odxf>
      <font>
        <sz val="10"/>
        <color auto="1"/>
        <name val="Times New Roman"/>
        <scheme val="none"/>
      </font>
      <fill>
        <patternFill patternType="none">
          <bgColor indexed="65"/>
        </patternFill>
      </fill>
      <alignment horizontal="general" readingOrder="0"/>
    </odxf>
    <ndxf>
      <font>
        <sz val="10"/>
        <color auto="1"/>
        <name val="Times New Roman"/>
        <scheme val="none"/>
      </font>
      <fill>
        <patternFill patternType="solid">
          <bgColor theme="0"/>
        </patternFill>
      </fill>
      <alignment horizontal="center" readingOrder="0"/>
    </ndxf>
  </rcc>
  <rcc rId="3603" sId="2">
    <oc r="C145" t="inlineStr">
      <is>
        <t>890 2 02 35120 02 0000 151</t>
      </is>
    </oc>
    <nc r="C145" t="inlineStr">
      <is>
        <t>975 2 02 30029 04 0000 151</t>
      </is>
    </nc>
  </rcc>
  <rcc rId="3604" sId="2" numFmtId="4">
    <oc r="I145">
      <v>749.6</v>
    </oc>
    <nc r="I145">
      <v>0</v>
    </nc>
  </rcc>
  <rcc rId="3605" sId="2" numFmtId="4">
    <oc r="J145">
      <v>7487.6</v>
    </oc>
    <nc r="J145">
      <v>0</v>
    </nc>
  </rcc>
  <rcc rId="3606" sId="2" numFmtId="4">
    <oc r="K145">
      <v>501.6</v>
    </oc>
    <nc r="K145">
      <v>0</v>
    </nc>
  </rcc>
  <rcc rId="3607" sId="2" numFmtId="4">
    <oc r="L145">
      <v>809.5</v>
    </oc>
    <nc r="L145">
      <v>0</v>
    </nc>
  </rcc>
  <rcc rId="3608" sId="2" numFmtId="4">
    <oc r="H145">
      <v>0</v>
    </oc>
    <nc r="H145">
      <v>9560</v>
    </nc>
  </rcc>
  <rfmt sheetId="2" sqref="D145" start="0" length="0">
    <dxf>
      <font>
        <b/>
        <sz val="8"/>
        <color auto="1"/>
        <name val="Arial Narrow"/>
        <scheme val="none"/>
      </font>
      <numFmt numFmtId="30" formatCode="@"/>
      <alignment horizontal="left" vertical="center" readingOrder="0"/>
      <border outline="0">
        <left style="hair">
          <color indexed="64"/>
        </left>
        <right style="hair">
          <color indexed="64"/>
        </right>
      </border>
    </dxf>
  </rfmt>
  <rcc rId="3609" sId="2" odxf="1" dxf="1">
    <oc r="D145" t="inlineStr">
      <is>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is>
    </oc>
    <nc r="D145" t="inlineStr">
      <is>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is>
    </nc>
    <ndxf>
      <font>
        <b val="0"/>
        <sz val="10"/>
        <color auto="1"/>
        <name val="Times New Roman"/>
        <scheme val="none"/>
      </font>
      <numFmt numFmtId="0" formatCode="General"/>
      <alignment horizontal="general" vertical="top" readingOrder="0"/>
      <border outline="0">
        <left style="thin">
          <color indexed="64"/>
        </left>
        <right style="thin">
          <color indexed="64"/>
        </right>
      </border>
    </ndxf>
  </rcc>
  <rcc rId="3610" sId="2">
    <oc r="C146" t="inlineStr">
      <is>
        <t>852 2 02 35128 02 0000 151</t>
      </is>
    </oc>
    <nc r="C146" t="inlineStr">
      <is>
        <t>923 2 02 35082 04 0000 151</t>
      </is>
    </nc>
  </rcc>
  <rcc rId="3611" sId="2" odxf="1" dxf="1">
    <oc r="E146" t="inlineStr">
      <is>
        <t>Министерство природных ресурсов и охраны окружающей среды Республики Коми</t>
      </is>
    </oc>
    <nc r="E146" t="inlineStr">
      <is>
        <t xml:space="preserve"> Администрация муниципального образования городского округа "Инта"</t>
      </is>
    </nc>
    <odxf>
      <font>
        <sz val="10"/>
        <color auto="1"/>
        <name val="Times New Roman"/>
        <scheme val="none"/>
      </font>
      <alignment horizontal="general" readingOrder="0"/>
    </odxf>
    <ndxf>
      <font>
        <sz val="10"/>
        <color auto="1"/>
        <name val="Times New Roman"/>
        <scheme val="none"/>
      </font>
      <alignment horizontal="center" readingOrder="0"/>
    </ndxf>
  </rcc>
  <rfmt sheetId="2" sqref="D147" start="0" length="0">
    <dxf>
      <font>
        <b/>
        <sz val="8"/>
        <color auto="1"/>
        <name val="Arial Narrow"/>
        <scheme val="none"/>
      </font>
      <numFmt numFmtId="30" formatCode="@"/>
      <alignment horizontal="left" vertical="center" readingOrder="0"/>
      <border outline="0">
        <left style="hair">
          <color indexed="64"/>
        </left>
        <right style="hair">
          <color indexed="64"/>
        </right>
      </border>
    </dxf>
  </rfmt>
  <rcc rId="3612" sId="2" odxf="1" dxf="1">
    <oc r="D147" t="inlineStr">
      <is>
        <t>Субвенции бюджетам субъектов Российской Федерации на осуществление отдельных полномочий в области лесных отношений</t>
      </is>
    </oc>
    <nc r="D147" t="inlineStr">
      <is>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is>
    </nc>
    <ndxf>
      <font>
        <b val="0"/>
        <sz val="10"/>
        <color auto="1"/>
        <name val="Times New Roman"/>
        <scheme val="none"/>
      </font>
      <numFmt numFmtId="0" formatCode="General"/>
      <alignment horizontal="general" vertical="top" readingOrder="0"/>
      <border outline="0">
        <left style="thin">
          <color indexed="64"/>
        </left>
        <right style="thin">
          <color indexed="64"/>
        </right>
      </border>
    </ndxf>
  </rcc>
  <rcc rId="3613" sId="2">
    <oc r="D146" t="inlineStr">
      <is>
        <t>Субвенции бюджетам субъектов Российской Федерации на осуществление отдельных полномочий в области водных отношений</t>
      </is>
    </oc>
    <nc r="D146" t="inlineStr">
      <is>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is>
    </nc>
  </rcc>
  <rcc rId="3614" sId="2" numFmtId="4">
    <oc r="G146">
      <v>11176.3</v>
    </oc>
    <nc r="G146">
      <v>0</v>
    </nc>
  </rcc>
  <rcc rId="3615" sId="2" numFmtId="4">
    <oc r="I146">
      <v>11176.3</v>
    </oc>
    <nc r="I146">
      <v>0</v>
    </nc>
  </rcc>
  <rcc rId="3616" sId="2" numFmtId="4">
    <oc r="J146">
      <v>11151.5</v>
    </oc>
    <nc r="J146">
      <v>0</v>
    </nc>
  </rcc>
  <rcc rId="3617" sId="2" numFmtId="4">
    <oc r="K146">
      <v>11151.5</v>
    </oc>
    <nc r="K146">
      <v>0</v>
    </nc>
  </rcc>
  <rcc rId="3618" sId="2" numFmtId="4">
    <oc r="L146">
      <v>11151.5</v>
    </oc>
    <nc r="L146">
      <v>0</v>
    </nc>
  </rcc>
  <rcc rId="3619" sId="2" numFmtId="4">
    <oc r="H146">
      <v>0</v>
    </oc>
    <nc r="H146">
      <v>651.29999999999995</v>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Лист1!$C$1:$L$176</formula>
    <oldFormula>Лист1!$C$1:$L$176</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9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26" sId="2">
    <oc r="C147" t="inlineStr">
      <is>
        <t>852 2 02 35129 02 0000 151</t>
      </is>
    </oc>
    <nc r="C147" t="inlineStr">
      <is>
        <t>975 2 02 39999 04 0000 151</t>
      </is>
    </nc>
  </rcc>
  <rcc rId="3627" sId="2" odxf="1" dxf="1">
    <oc r="E147" t="inlineStr">
      <is>
        <t>Министерство природных ресурсов и охраны окружающей среды Республики Коми</t>
      </is>
    </oc>
    <nc r="E147" t="inlineStr">
      <is>
        <t>Отдел образования администрации муниципального образования городского округа "Инта"</t>
      </is>
    </nc>
    <odxf>
      <font>
        <sz val="10"/>
        <color auto="1"/>
        <name val="Times New Roman"/>
        <scheme val="none"/>
      </font>
      <fill>
        <patternFill patternType="none">
          <bgColor indexed="65"/>
        </patternFill>
      </fill>
      <alignment horizontal="general" readingOrder="0"/>
    </odxf>
    <ndxf>
      <font>
        <sz val="10"/>
        <color auto="1"/>
        <name val="Times New Roman"/>
        <scheme val="none"/>
      </font>
      <fill>
        <patternFill patternType="solid">
          <bgColor theme="0"/>
        </patternFill>
      </fill>
      <alignment horizontal="center" readingOrder="0"/>
    </ndxf>
  </rcc>
  <rfmt sheetId="2" sqref="D147" start="0" length="0">
    <dxf>
      <font>
        <b/>
        <sz val="8"/>
        <color auto="1"/>
        <name val="Arial Narrow"/>
        <scheme val="none"/>
      </font>
      <numFmt numFmtId="30" formatCode="@"/>
      <alignment horizontal="left" vertical="center" readingOrder="0"/>
      <border outline="0">
        <left style="hair">
          <color indexed="64"/>
        </left>
        <right style="hair">
          <color indexed="64"/>
        </right>
      </border>
    </dxf>
  </rfmt>
  <rcc rId="3628" sId="2" odxf="1" dxf="1">
    <oc r="D147" t="inlineStr">
      <is>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is>
    </oc>
    <nc r="D147" t="inlineStr">
      <is>
        <t>Прочие субвенции бюджетам городских округов</t>
      </is>
    </nc>
    <ndxf>
      <font>
        <b val="0"/>
        <sz val="10"/>
        <color auto="1"/>
        <name val="Times New Roman"/>
        <scheme val="none"/>
      </font>
      <numFmt numFmtId="0" formatCode="General"/>
      <alignment horizontal="general" vertical="top" readingOrder="0"/>
      <border outline="0">
        <left style="thin">
          <color indexed="64"/>
        </left>
        <right style="thin">
          <color indexed="64"/>
        </right>
      </border>
    </ndxf>
  </rcc>
  <rcc rId="3629" sId="2" numFmtId="4">
    <oc r="G147">
      <v>498877.9</v>
    </oc>
    <nc r="G147">
      <v>0</v>
    </nc>
  </rcc>
  <rcc rId="3630" sId="2" numFmtId="4">
    <oc r="I147">
      <v>498877.9</v>
    </oc>
    <nc r="I147">
      <v>0</v>
    </nc>
  </rcc>
  <rcc rId="3631" sId="2" numFmtId="4">
    <oc r="J147">
      <v>516684.2</v>
    </oc>
    <nc r="J147">
      <v>0</v>
    </nc>
  </rcc>
  <rcc rId="3632" sId="2" numFmtId="4">
    <oc r="K147">
      <v>526822.6</v>
    </oc>
    <nc r="K147">
      <v>0</v>
    </nc>
  </rcc>
  <rcc rId="3633" sId="2" numFmtId="4">
    <oc r="L147">
      <v>525644.9</v>
    </oc>
    <nc r="L147">
      <v>0</v>
    </nc>
  </rcc>
  <rcc rId="3634" sId="2" numFmtId="4">
    <oc r="H147">
      <v>274441.21136000002</v>
    </oc>
    <nc r="H147">
      <v>367131.9</v>
    </nc>
  </rcc>
  <rrc rId="3635" sId="2" ref="A148:XFD148"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69:$XFD$169"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8:XFD148" start="0" length="0">
      <dxf>
        <font>
          <sz val="10"/>
          <name val="Times New Roman"/>
          <scheme val="none"/>
        </font>
      </dxf>
    </rfmt>
    <rcc rId="0" sId="2" dxf="1">
      <nc r="C148" t="inlineStr">
        <is>
          <t>848 2 02 35134 02 0000 151</t>
        </is>
      </nc>
      <ndxf>
        <alignment vertical="top" readingOrder="0"/>
        <border outline="0">
          <left style="thin">
            <color indexed="64"/>
          </left>
          <right style="thin">
            <color indexed="64"/>
          </right>
          <top style="thin">
            <color indexed="64"/>
          </top>
          <bottom style="thin">
            <color indexed="64"/>
          </bottom>
        </border>
      </ndxf>
    </rcc>
    <rcc rId="0" sId="2" dxf="1">
      <nc r="D148" t="inlineStr">
        <is>
          <t xml:space="preserve">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8" t="inlineStr">
        <is>
          <t>Министерство труда, занятости и социальной защиты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8" start="0" length="0">
      <dxf>
        <border outline="0">
          <left style="thin">
            <color indexed="64"/>
          </left>
          <right style="thin">
            <color indexed="64"/>
          </right>
          <top style="thin">
            <color indexed="64"/>
          </top>
          <bottom style="thin">
            <color indexed="64"/>
          </bottom>
        </border>
      </dxf>
    </rfmt>
    <rcc rId="0" sId="2" dxf="1" numFmtId="4">
      <nc r="G148">
        <v>13186.4</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8">
        <v>8937.6479999999992</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8">
        <v>11916.9</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8">
        <v>2926.1</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8">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8">
        <v>0</v>
      </nc>
      <ndxf>
        <numFmt numFmtId="165" formatCode="#,##0.0"/>
        <alignment vertical="top" readingOrder="0"/>
        <border outline="0">
          <left style="thin">
            <color indexed="64"/>
          </left>
          <right style="thin">
            <color indexed="64"/>
          </right>
          <top style="thin">
            <color indexed="64"/>
          </top>
          <bottom style="thin">
            <color indexed="64"/>
          </bottom>
        </border>
      </ndxf>
    </rcc>
  </rrc>
  <rrc rId="3636" sId="2" ref="A148:XFD148"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68:$XFD$168"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8:XFD148" start="0" length="0">
      <dxf>
        <font>
          <sz val="10"/>
          <name val="Times New Roman"/>
          <scheme val="none"/>
        </font>
      </dxf>
    </rfmt>
    <rcc rId="0" sId="2" dxf="1">
      <nc r="C148" t="inlineStr">
        <is>
          <t>848 2 02 35135 02 0000 151</t>
        </is>
      </nc>
      <ndxf>
        <alignment vertical="top" readingOrder="0"/>
        <border outline="0">
          <left style="thin">
            <color indexed="64"/>
          </left>
          <right style="thin">
            <color indexed="64"/>
          </right>
          <top style="thin">
            <color indexed="64"/>
          </top>
          <bottom style="thin">
            <color indexed="64"/>
          </bottom>
        </border>
      </ndxf>
    </rcc>
    <rcc rId="0" sId="2" dxf="1">
      <nc r="D148" t="inlineStr">
        <is>
          <t xml:space="preserve">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8" t="inlineStr">
        <is>
          <t>Министерство труда, занятости и социальной защиты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8" start="0" length="0">
      <dxf>
        <border outline="0">
          <left style="thin">
            <color indexed="64"/>
          </left>
          <right style="thin">
            <color indexed="64"/>
          </right>
          <top style="thin">
            <color indexed="64"/>
          </top>
          <bottom style="thin">
            <color indexed="64"/>
          </bottom>
        </border>
      </dxf>
    </rfmt>
    <rcc rId="0" sId="2" dxf="1" numFmtId="4">
      <nc r="G148">
        <v>28705.200000000001</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8">
        <v>27557.748</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8">
        <v>28705.200000000001</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8">
        <v>29335</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8">
        <v>48179.8</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8">
        <v>48137.7</v>
      </nc>
      <ndxf>
        <numFmt numFmtId="165" formatCode="#,##0.0"/>
        <alignment vertical="top" readingOrder="0"/>
        <border outline="0">
          <left style="thin">
            <color indexed="64"/>
          </left>
          <right style="thin">
            <color indexed="64"/>
          </right>
          <top style="thin">
            <color indexed="64"/>
          </top>
          <bottom style="thin">
            <color indexed="64"/>
          </bottom>
        </border>
      </ndxf>
    </rcc>
  </rrc>
  <rrc rId="3637" sId="2" ref="A148:XFD148"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67:$XFD$167"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8:XFD148" start="0" length="0">
      <dxf>
        <font>
          <sz val="10"/>
          <name val="Times New Roman"/>
          <scheme val="none"/>
        </font>
      </dxf>
    </rfmt>
    <rcc rId="0" sId="2" dxf="1">
      <nc r="C148" t="inlineStr">
        <is>
          <t>848 2 02 35137 02 0000 151</t>
        </is>
      </nc>
      <ndxf>
        <alignment vertical="top" readingOrder="0"/>
        <border outline="0">
          <left style="thin">
            <color indexed="64"/>
          </left>
          <right style="thin">
            <color indexed="64"/>
          </right>
          <top style="thin">
            <color indexed="64"/>
          </top>
          <bottom style="thin">
            <color indexed="64"/>
          </bottom>
        </border>
      </ndxf>
    </rcc>
    <rcc rId="0" sId="2" dxf="1">
      <nc r="D148" t="inlineStr">
        <is>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8" t="inlineStr">
        <is>
          <t>Министерство труда, занятости и социальной защиты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8" start="0" length="0">
      <dxf>
        <border outline="0">
          <left style="thin">
            <color indexed="64"/>
          </left>
          <right style="thin">
            <color indexed="64"/>
          </right>
          <top style="thin">
            <color indexed="64"/>
          </top>
          <bottom style="thin">
            <color indexed="64"/>
          </bottom>
        </border>
      </dxf>
    </rfmt>
    <rcc rId="0" sId="2" dxf="1" numFmtId="4">
      <nc r="G148">
        <v>13529.1</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8">
        <v>7614.9570199999998</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8">
        <v>12426</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8">
        <v>11935</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8">
        <v>13454.3</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8">
        <v>13992.5</v>
      </nc>
      <ndxf>
        <numFmt numFmtId="165" formatCode="#,##0.0"/>
        <alignment vertical="top" readingOrder="0"/>
        <border outline="0">
          <left style="thin">
            <color indexed="64"/>
          </left>
          <right style="thin">
            <color indexed="64"/>
          </right>
          <top style="thin">
            <color indexed="64"/>
          </top>
          <bottom style="thin">
            <color indexed="64"/>
          </bottom>
        </border>
      </ndxf>
    </rcc>
  </rrc>
  <rrc rId="3638" sId="2" ref="A148:XFD148"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66:$XFD$166"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8:XFD148" start="0" length="0">
      <dxf>
        <font>
          <sz val="10"/>
          <name val="Times New Roman"/>
          <scheme val="none"/>
        </font>
      </dxf>
    </rfmt>
    <rcc rId="0" sId="2" dxf="1">
      <nc r="C148" t="inlineStr">
        <is>
          <t>848 2 02 35220 02 0000 151</t>
        </is>
      </nc>
      <ndxf>
        <alignment vertical="top" readingOrder="0"/>
        <border outline="0">
          <left style="thin">
            <color indexed="64"/>
          </left>
          <right style="thin">
            <color indexed="64"/>
          </right>
          <top style="thin">
            <color indexed="64"/>
          </top>
          <bottom style="thin">
            <color indexed="64"/>
          </bottom>
        </border>
      </ndxf>
    </rcc>
    <rcc rId="0" sId="2" dxf="1">
      <nc r="D148" t="inlineStr">
        <is>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8" t="inlineStr">
        <is>
          <t>Министерство труда, занятости и социальной защиты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8" start="0" length="0">
      <dxf>
        <border outline="0">
          <left style="thin">
            <color indexed="64"/>
          </left>
          <right style="thin">
            <color indexed="64"/>
          </right>
          <top style="thin">
            <color indexed="64"/>
          </top>
          <bottom style="thin">
            <color indexed="64"/>
          </bottom>
        </border>
      </dxf>
    </rfmt>
    <rcc rId="0" sId="2" dxf="1" numFmtId="4">
      <nc r="G148">
        <v>73695.3</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8">
        <v>73523.170020000005</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8">
        <v>73728.7</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8">
        <v>76315.3</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8">
        <v>79367.7</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8">
        <v>82546</v>
      </nc>
      <ndxf>
        <numFmt numFmtId="165" formatCode="#,##0.0"/>
        <alignment vertical="top" readingOrder="0"/>
        <border outline="0">
          <left style="thin">
            <color indexed="64"/>
          </left>
          <right style="thin">
            <color indexed="64"/>
          </right>
          <top style="thin">
            <color indexed="64"/>
          </top>
          <bottom style="thin">
            <color indexed="64"/>
          </bottom>
        </border>
      </ndxf>
    </rcc>
  </rrc>
  <rrc rId="3639" sId="2" ref="A148:XFD148"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65:$XFD$165"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8:XFD148" start="0" length="0">
      <dxf>
        <font>
          <sz val="10"/>
          <name val="Times New Roman"/>
          <scheme val="none"/>
        </font>
      </dxf>
    </rfmt>
    <rcc rId="0" sId="2" dxf="1">
      <nc r="C148" t="inlineStr">
        <is>
          <t>848  2 02 35240 02 0000 151</t>
        </is>
      </nc>
      <ndxf>
        <alignment vertical="top" readingOrder="0"/>
        <border outline="0">
          <left style="thin">
            <color indexed="64"/>
          </left>
          <right style="thin">
            <color indexed="64"/>
          </right>
          <top style="thin">
            <color indexed="64"/>
          </top>
          <bottom style="thin">
            <color indexed="64"/>
          </bottom>
        </border>
      </ndxf>
    </rcc>
    <rcc rId="0" sId="2" dxf="1">
      <nc r="D148" t="inlineStr">
        <is>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8" t="inlineStr">
        <is>
          <t>Министерство труда, занятости и социальной защиты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8" start="0" length="0">
      <dxf>
        <border outline="0">
          <left style="thin">
            <color indexed="64"/>
          </left>
          <right style="thin">
            <color indexed="64"/>
          </right>
          <top style="thin">
            <color indexed="64"/>
          </top>
          <bottom style="thin">
            <color indexed="64"/>
          </bottom>
        </border>
      </dxf>
    </rfmt>
    <rcc rId="0" sId="2" dxf="1" numFmtId="4">
      <nc r="G148">
        <v>50.5</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8">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8">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8">
        <v>51.3</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8">
        <v>52.5</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8">
        <v>53.8</v>
      </nc>
      <ndxf>
        <numFmt numFmtId="165" formatCode="#,##0.0"/>
        <alignment vertical="top" readingOrder="0"/>
        <border outline="0">
          <left style="thin">
            <color indexed="64"/>
          </left>
          <right style="thin">
            <color indexed="64"/>
          </right>
          <top style="thin">
            <color indexed="64"/>
          </top>
          <bottom style="thin">
            <color indexed="64"/>
          </bottom>
        </border>
      </ndxf>
    </rcc>
  </rrc>
  <rrc rId="3640" sId="2" ref="A148:XFD148"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64:$XFD$164"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8:XFD148" start="0" length="0">
      <dxf>
        <font>
          <sz val="10"/>
          <name val="Times New Roman"/>
          <scheme val="none"/>
        </font>
      </dxf>
    </rfmt>
    <rcc rId="0" sId="2" dxf="1">
      <nc r="C148" t="inlineStr">
        <is>
          <t>848 2 02 35250 02 0000 151</t>
        </is>
      </nc>
      <ndxf>
        <alignment vertical="top" readingOrder="0"/>
        <border outline="0">
          <left style="thin">
            <color indexed="64"/>
          </left>
          <right style="thin">
            <color indexed="64"/>
          </right>
          <top style="thin">
            <color indexed="64"/>
          </top>
          <bottom style="thin">
            <color indexed="64"/>
          </bottom>
        </border>
      </ndxf>
    </rcc>
    <rcc rId="0" sId="2" dxf="1">
      <nc r="D148" t="inlineStr">
        <is>
          <t>Субвенции бюджетам субъектов Российской Федерации на оплату жилищно-коммунальных услуг отдельным категориям граждан</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8" t="inlineStr">
        <is>
          <t>Министерство труда, занятости и социальной защиты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8" start="0" length="0">
      <dxf>
        <border outline="0">
          <left style="thin">
            <color indexed="64"/>
          </left>
          <right style="thin">
            <color indexed="64"/>
          </right>
          <top style="thin">
            <color indexed="64"/>
          </top>
          <bottom style="thin">
            <color indexed="64"/>
          </bottom>
        </border>
      </dxf>
    </rfmt>
    <rcc rId="0" sId="2" dxf="1" numFmtId="4">
      <nc r="G148">
        <v>610632.19999999995</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8">
        <v>286684.85661000002</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8">
        <v>471450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8">
        <v>578937.4</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8">
        <v>590624.19999999995</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8">
        <v>590590.69999999995</v>
      </nc>
      <ndxf>
        <numFmt numFmtId="165" formatCode="#,##0.0"/>
        <alignment vertical="top" readingOrder="0"/>
        <border outline="0">
          <left style="thin">
            <color indexed="64"/>
          </left>
          <right style="thin">
            <color indexed="64"/>
          </right>
          <top style="thin">
            <color indexed="64"/>
          </top>
          <bottom style="thin">
            <color indexed="64"/>
          </bottom>
        </border>
      </ndxf>
    </rcc>
  </rrc>
  <rrc rId="3641" sId="2" ref="A148:XFD148"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63:$XFD$163"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8:XFD148" start="0" length="0">
      <dxf>
        <font>
          <sz val="10"/>
          <name val="Times New Roman"/>
          <scheme val="none"/>
        </font>
      </dxf>
    </rfmt>
    <rcc rId="0" sId="2" dxf="1">
      <nc r="C148" t="inlineStr">
        <is>
          <t>848 2 02 35260 02 0000 151</t>
        </is>
      </nc>
      <ndxf>
        <alignment vertical="top" readingOrder="0"/>
        <border outline="0">
          <left style="thin">
            <color indexed="64"/>
          </left>
          <right style="thin">
            <color indexed="64"/>
          </right>
          <top style="thin">
            <color indexed="64"/>
          </top>
          <bottom style="thin">
            <color indexed="64"/>
          </bottom>
        </border>
      </ndxf>
    </rcc>
    <rcc rId="0" sId="2" dxf="1">
      <nc r="D148" t="inlineStr">
        <is>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8" t="inlineStr">
        <is>
          <t>Министерство труда, занятости и социальной защиты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8" start="0" length="0">
      <dxf>
        <border outline="0">
          <left style="thin">
            <color indexed="64"/>
          </left>
          <right style="thin">
            <color indexed="64"/>
          </right>
          <top style="thin">
            <color indexed="64"/>
          </top>
          <bottom style="thin">
            <color indexed="64"/>
          </bottom>
        </border>
      </dxf>
    </rfmt>
    <rcc rId="0" sId="2" dxf="1" numFmtId="4">
      <nc r="G148">
        <v>15626.6</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8">
        <v>6220.49946</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8">
        <v>15626.6</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8">
        <v>14759.6</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8">
        <v>14777.6</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8">
        <v>13066.9</v>
      </nc>
      <ndxf>
        <numFmt numFmtId="165" formatCode="#,##0.0"/>
        <alignment vertical="top" readingOrder="0"/>
        <border outline="0">
          <left style="thin">
            <color indexed="64"/>
          </left>
          <right style="thin">
            <color indexed="64"/>
          </right>
          <top style="thin">
            <color indexed="64"/>
          </top>
          <bottom style="thin">
            <color indexed="64"/>
          </bottom>
        </border>
      </ndxf>
    </rcc>
  </rrc>
  <rrc rId="3642" sId="2" ref="A148:XFD148"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62:$XFD$162"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8:XFD148" start="0" length="0">
      <dxf>
        <font>
          <sz val="10"/>
          <name val="Times New Roman"/>
          <scheme val="none"/>
        </font>
      </dxf>
    </rfmt>
    <rcc rId="0" sId="2" dxf="1">
      <nc r="C148" t="inlineStr">
        <is>
          <t>848 2 02 35270 02 0000 151</t>
        </is>
      </nc>
      <ndxf>
        <alignment vertical="top" readingOrder="0"/>
        <border outline="0">
          <left style="thin">
            <color indexed="64"/>
          </left>
          <right style="thin">
            <color indexed="64"/>
          </right>
          <top style="thin">
            <color indexed="64"/>
          </top>
          <bottom style="thin">
            <color indexed="64"/>
          </bottom>
        </border>
      </ndxf>
    </rcc>
    <rcc rId="0" sId="2" dxf="1">
      <nc r="D148" t="inlineStr">
        <is>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8" t="inlineStr">
        <is>
          <t>Министерство труда, занятости и социальной защиты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8" start="0" length="0">
      <dxf>
        <border outline="0">
          <left style="thin">
            <color indexed="64"/>
          </left>
          <right style="thin">
            <color indexed="64"/>
          </right>
          <top style="thin">
            <color indexed="64"/>
          </top>
          <bottom style="thin">
            <color indexed="64"/>
          </bottom>
        </border>
      </dxf>
    </rfmt>
    <rcc rId="0" sId="2" dxf="1" numFmtId="4">
      <nc r="G148">
        <v>8955.2000000000007</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8">
        <v>6019.4043499999998</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8">
        <v>8325</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8">
        <v>9404.7000000000007</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8">
        <v>8834.9</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8">
        <v>8797.2999999999993</v>
      </nc>
      <ndxf>
        <numFmt numFmtId="165" formatCode="#,##0.0"/>
        <alignment vertical="top" readingOrder="0"/>
        <border outline="0">
          <left style="thin">
            <color indexed="64"/>
          </left>
          <right style="thin">
            <color indexed="64"/>
          </right>
          <top style="thin">
            <color indexed="64"/>
          </top>
          <bottom style="thin">
            <color indexed="64"/>
          </bottom>
        </border>
      </ndxf>
    </rcc>
  </rrc>
  <rrc rId="3643" sId="2" ref="A148:XFD148"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61:$XFD$161"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8:XFD148" start="0" length="0">
      <dxf>
        <font>
          <sz val="10"/>
          <name val="Times New Roman"/>
          <scheme val="none"/>
        </font>
      </dxf>
    </rfmt>
    <rcc rId="0" sId="2" dxf="1">
      <nc r="C148" t="inlineStr">
        <is>
          <t>848 000 2 02 35280 02 0000 151</t>
        </is>
      </nc>
      <ndxf>
        <alignment vertical="top" readingOrder="0"/>
        <border outline="0">
          <left style="thin">
            <color indexed="64"/>
          </left>
          <right style="thin">
            <color indexed="64"/>
          </right>
          <top style="thin">
            <color indexed="64"/>
          </top>
          <bottom style="thin">
            <color indexed="64"/>
          </bottom>
        </border>
      </ndxf>
    </rcc>
    <rcc rId="0" sId="2" dxf="1">
      <nc r="D148" t="inlineStr">
        <is>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8" t="inlineStr">
        <is>
          <t>Министерство труда, занятости и социальной защиты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8" start="0" length="0">
      <dxf>
        <border outline="0">
          <left style="thin">
            <color indexed="64"/>
          </left>
          <right style="thin">
            <color indexed="64"/>
          </right>
          <top style="thin">
            <color indexed="64"/>
          </top>
          <bottom style="thin">
            <color indexed="64"/>
          </bottom>
        </border>
      </dxf>
    </rfmt>
    <rcc rId="0" sId="2" dxf="1" numFmtId="4">
      <nc r="G148">
        <v>89.7</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8">
        <v>55.363050000000001</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8">
        <v>89.7</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8">
        <v>317.5</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8">
        <v>327.8</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8">
        <v>198.6</v>
      </nc>
      <ndxf>
        <numFmt numFmtId="165" formatCode="#,##0.0"/>
        <alignment vertical="top" readingOrder="0"/>
        <border outline="0">
          <left style="thin">
            <color indexed="64"/>
          </left>
          <right style="thin">
            <color indexed="64"/>
          </right>
          <top style="thin">
            <color indexed="64"/>
          </top>
          <bottom style="thin">
            <color indexed="64"/>
          </bottom>
        </border>
      </ndxf>
    </rcc>
  </rrc>
  <rrc rId="3644" sId="2" ref="A148:XFD148"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60:$XFD$160"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8:XFD148" start="0" length="0">
      <dxf>
        <font>
          <sz val="10"/>
          <name val="Times New Roman"/>
          <scheme val="none"/>
        </font>
      </dxf>
    </rfmt>
    <rcc rId="0" sId="2" dxf="1">
      <nc r="C148" t="inlineStr">
        <is>
          <t>848 2 02 35290 02 0000 151</t>
        </is>
      </nc>
      <ndxf>
        <alignment vertical="top" readingOrder="0"/>
        <border outline="0">
          <left style="thin">
            <color indexed="64"/>
          </left>
          <right style="thin">
            <color indexed="64"/>
          </right>
          <top style="thin">
            <color indexed="64"/>
          </top>
          <bottom style="thin">
            <color indexed="64"/>
          </bottom>
        </border>
      </ndxf>
    </rcc>
    <rcc rId="0" sId="2" dxf="1">
      <nc r="D148" t="inlineStr">
        <is>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8" t="inlineStr">
        <is>
          <t>Министерство труда, занятости и социальной защиты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8" start="0" length="0">
      <dxf>
        <border outline="0">
          <left style="thin">
            <color indexed="64"/>
          </left>
          <right style="thin">
            <color indexed="64"/>
          </right>
          <top style="thin">
            <color indexed="64"/>
          </top>
          <bottom style="thin">
            <color indexed="64"/>
          </bottom>
        </border>
      </dxf>
    </rfmt>
    <rcc rId="0" sId="2" dxf="1" numFmtId="4">
      <nc r="G148">
        <v>375113.2</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8">
        <v>245246.59306000001</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8">
        <v>353856.3</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8">
        <v>358555.4</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8">
        <v>384017.5</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8">
        <v>391815.9</v>
      </nc>
      <ndxf>
        <numFmt numFmtId="165" formatCode="#,##0.0"/>
        <alignment vertical="top" readingOrder="0"/>
        <border outline="0">
          <left style="thin">
            <color indexed="64"/>
          </left>
          <right style="thin">
            <color indexed="64"/>
          </right>
          <top style="thin">
            <color indexed="64"/>
          </top>
          <bottom style="thin">
            <color indexed="64"/>
          </bottom>
        </border>
      </ndxf>
    </rcc>
  </rrc>
  <rrc rId="3645" sId="2" ref="A148:XFD148"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59:$XFD$159"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8:XFD148" start="0" length="0">
      <dxf>
        <font>
          <sz val="10"/>
          <name val="Times New Roman"/>
          <scheme val="none"/>
        </font>
      </dxf>
    </rfmt>
    <rcc rId="0" sId="2" dxf="1">
      <nc r="C148" t="inlineStr">
        <is>
          <t>848 2 02 35380 02 0000 151</t>
        </is>
      </nc>
      <ndxf>
        <alignment vertical="top" readingOrder="0"/>
        <border outline="0">
          <left style="thin">
            <color indexed="64"/>
          </left>
          <right style="thin">
            <color indexed="64"/>
          </right>
          <top style="thin">
            <color indexed="64"/>
          </top>
          <bottom style="thin">
            <color indexed="64"/>
          </bottom>
        </border>
      </ndxf>
    </rcc>
    <rcc rId="0" sId="2" dxf="1">
      <nc r="D148" t="inlineStr">
        <is>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8" t="inlineStr">
        <is>
          <t>Министерство труда, занятости и социальной защиты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8" start="0" length="0">
      <dxf>
        <border outline="0">
          <left style="thin">
            <color indexed="64"/>
          </left>
          <right style="thin">
            <color indexed="64"/>
          </right>
          <top style="thin">
            <color indexed="64"/>
          </top>
          <bottom style="thin">
            <color indexed="64"/>
          </bottom>
        </border>
      </dxf>
    </rfmt>
    <rcc rId="0" sId="2" dxf="1" numFmtId="4">
      <nc r="G148">
        <v>377174.3</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8">
        <v>236867.50188</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8">
        <v>377174.3</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8">
        <v>380494.9</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8">
        <v>395467.9</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8">
        <v>411286.4</v>
      </nc>
      <ndxf>
        <numFmt numFmtId="165" formatCode="#,##0.0"/>
        <alignment vertical="top" readingOrder="0"/>
        <border outline="0">
          <left style="thin">
            <color indexed="64"/>
          </left>
          <right style="thin">
            <color indexed="64"/>
          </right>
          <top style="thin">
            <color indexed="64"/>
          </top>
          <bottom style="thin">
            <color indexed="64"/>
          </bottom>
        </border>
      </ndxf>
    </rcc>
  </rrc>
  <rrc rId="3646" sId="2" ref="A148:XFD148"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58:$XFD$158"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8:XFD148" start="0" length="0">
      <dxf>
        <font>
          <sz val="10"/>
          <name val="Times New Roman"/>
          <scheme val="none"/>
        </font>
      </dxf>
    </rfmt>
    <rcc rId="0" sId="2" dxf="1">
      <nc r="C148" t="inlineStr">
        <is>
          <t>854 2 02 35460 02 0000 151</t>
        </is>
      </nc>
      <ndxf>
        <alignment vertical="top" readingOrder="0"/>
        <border outline="0">
          <left style="thin">
            <color indexed="64"/>
          </left>
          <right style="thin">
            <color indexed="64"/>
          </right>
          <top style="thin">
            <color indexed="64"/>
          </top>
          <bottom style="thin">
            <color indexed="64"/>
          </bottom>
        </border>
      </ndxf>
    </rcc>
    <rcc rId="0" sId="2" dxf="1">
      <nc r="D148" t="inlineStr">
        <is>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8" t="inlineStr">
        <is>
          <t>Министерство здравоохранения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8" start="0" length="0">
      <dxf>
        <border outline="0">
          <left style="thin">
            <color indexed="64"/>
          </left>
          <right style="thin">
            <color indexed="64"/>
          </right>
          <top style="thin">
            <color indexed="64"/>
          </top>
          <bottom style="thin">
            <color indexed="64"/>
          </bottom>
        </border>
      </dxf>
    </rfmt>
    <rcc rId="0" sId="2" dxf="1" numFmtId="4">
      <nc r="G148">
        <v>249812.3</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8">
        <v>73833.697</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8">
        <v>255871.6</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8">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8">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8">
        <v>0</v>
      </nc>
      <ndxf>
        <numFmt numFmtId="165" formatCode="#,##0.0"/>
        <alignment vertical="top" readingOrder="0"/>
        <border outline="0">
          <left style="thin">
            <color indexed="64"/>
          </left>
          <right style="thin">
            <color indexed="64"/>
          </right>
          <top style="thin">
            <color indexed="64"/>
          </top>
          <bottom style="thin">
            <color indexed="64"/>
          </bottom>
        </border>
      </ndxf>
    </rcc>
  </rrc>
  <rrc rId="3647" sId="2" ref="A148:XFD148" action="deleteRow">
    <undo index="0" exp="area" dr="L144:L148" r="L143" sId="2"/>
    <undo index="0" exp="area" dr="K144:K148" r="K143" sId="2"/>
    <undo index="0" exp="area" dr="J144:J148" r="J143" sId="2"/>
    <undo index="0" exp="area" dr="I144:I148" r="I143" sId="2"/>
    <undo index="0" exp="area" dr="H144:H148" r="H143" sId="2"/>
    <undo index="0" exp="area" dr="G144:G148" r="G143"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57:$XFD$157"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8:XFD148" start="0" length="0">
      <dxf>
        <font>
          <sz val="10"/>
          <name val="Times New Roman"/>
          <scheme val="none"/>
        </font>
      </dxf>
    </rfmt>
    <rcc rId="0" sId="2" dxf="1">
      <nc r="C148" t="inlineStr">
        <is>
          <t>000 2 02 35900 02 0000 151</t>
        </is>
      </nc>
      <ndxf>
        <alignment vertical="top" readingOrder="0"/>
        <border outline="0">
          <left style="thin">
            <color indexed="64"/>
          </left>
          <right style="thin">
            <color indexed="64"/>
          </right>
          <top style="thin">
            <color indexed="64"/>
          </top>
          <bottom style="thin">
            <color indexed="64"/>
          </bottom>
        </border>
      </ndxf>
    </rcc>
    <rcc rId="0" sId="2" dxf="1">
      <nc r="D148" t="inlineStr">
        <is>
          <t xml:space="preserve">Единая субвенция бюджетам субъектов Российской Федерации </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8" t="inlineStr">
        <is>
          <t>Министерство образования, науки и молодежной политики Республики Коми;
Министерство труда, занятости и социальной защиты Республики Коми;
Министерство промышленности, природных ресурсов, энергетики и транспорта Республики Коми;
Министерство здравоохранения Республики Коми;
Управление Республики Коми по охране объектов культурного наследия;
Министерство сельского хозяйства и потребительского рынка Республики Коми;
Министерство юстиции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8" start="0" length="0">
      <dxf>
        <border outline="0">
          <left style="thin">
            <color indexed="64"/>
          </left>
          <right style="thin">
            <color indexed="64"/>
          </right>
          <top style="thin">
            <color indexed="64"/>
          </top>
          <bottom style="thin">
            <color indexed="64"/>
          </bottom>
        </border>
      </dxf>
    </rfmt>
    <rcc rId="0" sId="2" dxf="1" numFmtId="4">
      <nc r="G148">
        <v>135504.1</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8">
        <v>79066.480060000002</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8">
        <v>135504.1</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8">
        <v>133215.29999999999</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8">
        <v>136904.1</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8">
        <v>116588.1</v>
      </nc>
      <ndxf>
        <numFmt numFmtId="165" formatCode="#,##0.0"/>
        <alignment vertical="top" readingOrder="0"/>
        <border outline="0">
          <left style="thin">
            <color indexed="64"/>
          </left>
          <right style="thin">
            <color indexed="64"/>
          </right>
          <top style="thin">
            <color indexed="64"/>
          </top>
          <bottom style="thin">
            <color indexed="64"/>
          </bottom>
        </border>
      </ndxf>
    </rcc>
  </rrc>
  <rrc rId="3648" sId="2" ref="A148:XFD148" action="deleteRow">
    <undo index="5" exp="ref" v="1" dr="L148" r="L130" sId="2"/>
    <undo index="5" exp="ref" v="1" dr="K148" r="K130" sId="2"/>
    <undo index="5" exp="ref" v="1" dr="J148" r="J130" sId="2"/>
    <undo index="5" exp="ref" v="1" dr="I148" r="I130" sId="2"/>
    <undo index="5" exp="ref" v="1" dr="H148" r="H130" sId="2"/>
    <undo index="5" exp="ref" v="1" dr="G148" r="G130"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56:$XFD$156"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8:XFD148" start="0" length="0">
      <dxf>
        <font>
          <sz val="10"/>
          <name val="Times New Roman"/>
          <scheme val="none"/>
        </font>
      </dxf>
    </rfmt>
    <rcc rId="0" sId="2" dxf="1">
      <nc r="C148" t="inlineStr">
        <is>
          <t>000 2 02 40000 00 0000 151</t>
        </is>
      </nc>
      <ndxf>
        <font>
          <b/>
          <sz val="10"/>
          <name val="Times New Roman"/>
          <scheme val="none"/>
        </font>
        <alignment vertical="top" readingOrder="0"/>
        <border outline="0">
          <left style="thin">
            <color indexed="64"/>
          </left>
          <right style="thin">
            <color indexed="64"/>
          </right>
          <top style="thin">
            <color indexed="64"/>
          </top>
          <bottom style="thin">
            <color indexed="64"/>
          </bottom>
        </border>
      </ndxf>
    </rcc>
    <rcc rId="0" sId="2" dxf="1">
      <nc r="D148" t="inlineStr">
        <is>
          <t>Иные межбюджетные трансферты</t>
        </is>
      </nc>
      <ndxf>
        <font>
          <b/>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E148" start="0" length="0">
      <dxf>
        <font>
          <b/>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dxf>
    </rfmt>
    <rfmt sheetId="2" sqref="F148" start="0" length="0">
      <dxf>
        <font>
          <b/>
          <sz val="10"/>
          <name val="Times New Roman"/>
          <scheme val="none"/>
        </font>
        <border outline="0">
          <left style="thin">
            <color indexed="64"/>
          </left>
          <right style="thin">
            <color indexed="64"/>
          </right>
          <top style="thin">
            <color indexed="64"/>
          </top>
          <bottom style="thin">
            <color indexed="64"/>
          </bottom>
        </border>
      </dxf>
    </rfmt>
    <rcc rId="0" sId="2" dxf="1">
      <nc r="G148">
        <f>SUM(G149:G156)</f>
      </nc>
      <ndxf>
        <font>
          <b/>
          <sz val="10"/>
          <name val="Times New Roman"/>
          <scheme val="none"/>
        </font>
        <numFmt numFmtId="165" formatCode="#,##0.0"/>
        <border outline="0">
          <left style="thin">
            <color indexed="64"/>
          </left>
          <right style="thin">
            <color indexed="64"/>
          </right>
          <top style="thin">
            <color indexed="64"/>
          </top>
          <bottom style="thin">
            <color indexed="64"/>
          </bottom>
        </border>
      </ndxf>
    </rcc>
    <rcc rId="0" sId="2" dxf="1">
      <nc r="H148">
        <f>SUM(H149:H156)</f>
      </nc>
      <ndxf>
        <font>
          <b/>
          <sz val="10"/>
          <name val="Times New Roman"/>
          <scheme val="none"/>
        </font>
        <numFmt numFmtId="165" formatCode="#,##0.0"/>
        <border outline="0">
          <left style="thin">
            <color indexed="64"/>
          </left>
          <right style="thin">
            <color indexed="64"/>
          </right>
          <top style="thin">
            <color indexed="64"/>
          </top>
          <bottom style="thin">
            <color indexed="64"/>
          </bottom>
        </border>
      </ndxf>
    </rcc>
    <rcc rId="0" sId="2" dxf="1">
      <nc r="I148">
        <f>SUM(I149:I156)</f>
      </nc>
      <ndxf>
        <font>
          <b/>
          <sz val="10"/>
          <name val="Times New Roman"/>
          <scheme val="none"/>
        </font>
        <numFmt numFmtId="165" formatCode="#,##0.0"/>
        <border outline="0">
          <left style="thin">
            <color indexed="64"/>
          </left>
          <right style="thin">
            <color indexed="64"/>
          </right>
          <top style="thin">
            <color indexed="64"/>
          </top>
          <bottom style="thin">
            <color indexed="64"/>
          </bottom>
        </border>
      </ndxf>
    </rcc>
    <rcc rId="0" sId="2" dxf="1">
      <nc r="J148">
        <f>SUM(J149:J156)</f>
      </nc>
      <ndxf>
        <font>
          <b/>
          <sz val="10"/>
          <name val="Times New Roman"/>
          <scheme val="none"/>
        </font>
        <numFmt numFmtId="165" formatCode="#,##0.0"/>
        <border outline="0">
          <left style="thin">
            <color indexed="64"/>
          </left>
          <right style="thin">
            <color indexed="64"/>
          </right>
          <top style="thin">
            <color indexed="64"/>
          </top>
          <bottom style="thin">
            <color indexed="64"/>
          </bottom>
        </border>
      </ndxf>
    </rcc>
    <rcc rId="0" sId="2" dxf="1">
      <nc r="K148">
        <f>SUM(K149:K156)</f>
      </nc>
      <ndxf>
        <font>
          <b/>
          <sz val="10"/>
          <name val="Times New Roman"/>
          <scheme val="none"/>
        </font>
        <numFmt numFmtId="165" formatCode="#,##0.0"/>
        <border outline="0">
          <left style="thin">
            <color indexed="64"/>
          </left>
          <right style="thin">
            <color indexed="64"/>
          </right>
          <top style="thin">
            <color indexed="64"/>
          </top>
          <bottom style="thin">
            <color indexed="64"/>
          </bottom>
        </border>
      </ndxf>
    </rcc>
    <rcc rId="0" sId="2" dxf="1">
      <nc r="L148">
        <f>SUM(L149:L156)</f>
      </nc>
      <ndxf>
        <font>
          <b/>
          <sz val="10"/>
          <name val="Times New Roman"/>
          <scheme val="none"/>
        </font>
        <numFmt numFmtId="165" formatCode="#,##0.0"/>
        <border outline="0">
          <left style="thin">
            <color indexed="64"/>
          </left>
          <right style="thin">
            <color indexed="64"/>
          </right>
          <top style="thin">
            <color indexed="64"/>
          </top>
          <bottom style="thin">
            <color indexed="64"/>
          </bottom>
        </border>
      </ndxf>
    </rcc>
  </rrc>
  <rrc rId="3649" sId="2" ref="A148:XFD148"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55:$XFD$155"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8:XFD148" start="0" length="0">
      <dxf>
        <font>
          <sz val="10"/>
          <name val="Times New Roman"/>
          <scheme val="none"/>
        </font>
      </dxf>
    </rfmt>
    <rcc rId="0" sId="2" dxf="1">
      <nc r="C148" t="inlineStr">
        <is>
          <t xml:space="preserve">854 2 02 45133 02 0000 151
</t>
        </is>
      </nc>
      <ndxf>
        <alignment vertical="top" wrapText="1" readingOrder="0"/>
        <border outline="0">
          <left style="thin">
            <color indexed="64"/>
          </left>
          <right style="thin">
            <color indexed="64"/>
          </right>
          <top style="thin">
            <color indexed="64"/>
          </top>
          <bottom style="thin">
            <color indexed="64"/>
          </bottom>
        </border>
      </ndxf>
    </rcc>
    <rcc rId="0" sId="2" dxf="1">
      <nc r="D148" t="inlineStr">
        <is>
          <t>Межбюджетные трансферты, передаваемые бюджетам субъектов Российской Федерации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8" t="inlineStr">
        <is>
          <t>Министерство здравоохранения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8" start="0" length="0">
      <dxf>
        <border outline="0">
          <left style="thin">
            <color indexed="64"/>
          </left>
          <right style="thin">
            <color indexed="64"/>
          </right>
          <top style="thin">
            <color indexed="64"/>
          </top>
          <bottom style="thin">
            <color indexed="64"/>
          </bottom>
        </border>
      </dxf>
    </rfmt>
    <rcc rId="0" sId="2" dxf="1" numFmtId="4">
      <nc r="G148">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8">
        <v>187</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8">
        <v>187</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8">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8">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8">
        <v>0</v>
      </nc>
      <ndxf>
        <numFmt numFmtId="165" formatCode="#,##0.0"/>
        <alignment vertical="top" readingOrder="0"/>
        <border outline="0">
          <left style="thin">
            <color indexed="64"/>
          </left>
          <right style="thin">
            <color indexed="64"/>
          </right>
          <top style="thin">
            <color indexed="64"/>
          </top>
          <bottom style="thin">
            <color indexed="64"/>
          </bottom>
        </border>
      </ndxf>
    </rcc>
  </rrc>
  <rrc rId="3650" sId="2" ref="A148:XFD148"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54:$XFD$154"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8:XFD148" start="0" length="0">
      <dxf>
        <font>
          <sz val="10"/>
          <name val="Times New Roman"/>
          <scheme val="none"/>
        </font>
      </dxf>
    </rfmt>
    <rcc rId="0" sId="2" dxf="1">
      <nc r="C148" t="inlineStr">
        <is>
          <t>854 2 02 45136 02 0000 151</t>
        </is>
      </nc>
      <ndxf>
        <alignment vertical="top" readingOrder="0"/>
        <border outline="0">
          <left style="thin">
            <color indexed="64"/>
          </left>
          <right style="thin">
            <color indexed="64"/>
          </right>
          <top style="thin">
            <color indexed="64"/>
          </top>
          <bottom style="thin">
            <color indexed="64"/>
          </bottom>
        </border>
      </ndxf>
    </rcc>
    <rcc rId="0" sId="2" dxf="1">
      <nc r="D148" t="inlineStr">
        <is>
          <t>Межбюджетные трансферты, передаваемые бюджетам субъектов Российской Федерации на осуществление единовременных выплат медицинским работникам</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8" t="inlineStr">
        <is>
          <t>Министерство здравоохранения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8" start="0" length="0">
      <dxf>
        <border outline="0">
          <left style="thin">
            <color indexed="64"/>
          </left>
          <right style="thin">
            <color indexed="64"/>
          </right>
          <top style="thin">
            <color indexed="64"/>
          </top>
          <bottom style="thin">
            <color indexed="64"/>
          </bottom>
        </border>
      </dxf>
    </rfmt>
    <rcc rId="0" sId="2" dxf="1" numFmtId="4">
      <nc r="G148">
        <v>19800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8">
        <v>9000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8">
        <v>19800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8">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8">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8">
        <v>0</v>
      </nc>
      <ndxf>
        <numFmt numFmtId="165" formatCode="#,##0.0"/>
        <alignment vertical="top" readingOrder="0"/>
        <border outline="0">
          <left style="thin">
            <color indexed="64"/>
          </left>
          <right style="thin">
            <color indexed="64"/>
          </right>
          <top style="thin">
            <color indexed="64"/>
          </top>
          <bottom style="thin">
            <color indexed="64"/>
          </bottom>
        </border>
      </ndxf>
    </rcc>
  </rrc>
  <rrc rId="3651" sId="2" ref="A148:XFD148"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53:$XFD$153"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8:XFD148" start="0" length="0">
      <dxf>
        <font>
          <sz val="10"/>
          <name val="Times New Roman"/>
          <scheme val="none"/>
        </font>
      </dxf>
    </rfmt>
    <rcc rId="0" sId="2" dxf="1">
      <nc r="C148" t="inlineStr">
        <is>
          <t xml:space="preserve">823 2 02 45141 02 0000 151
</t>
        </is>
      </nc>
      <ndxf>
        <alignment vertical="top" wrapText="1" readingOrder="0"/>
        <border outline="0">
          <left style="thin">
            <color indexed="64"/>
          </left>
          <right style="thin">
            <color indexed="64"/>
          </right>
          <top style="thin">
            <color indexed="64"/>
          </top>
          <bottom style="thin">
            <color indexed="64"/>
          </bottom>
        </border>
      </ndxf>
    </rcc>
    <rcc rId="0" sId="2" dxf="1">
      <nc r="D148" t="inlineStr">
        <is>
          <t xml:space="preserve">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
</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8" t="inlineStr">
        <is>
          <t>Администрация Главы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8" start="0" length="0">
      <dxf>
        <border outline="0">
          <left style="thin">
            <color indexed="64"/>
          </left>
          <right style="thin">
            <color indexed="64"/>
          </right>
          <top style="thin">
            <color indexed="64"/>
          </top>
          <bottom style="thin">
            <color indexed="64"/>
          </bottom>
        </border>
      </dxf>
    </rfmt>
    <rcc rId="0" sId="2" dxf="1" numFmtId="4">
      <nc r="G148">
        <v>479.93317000000002</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8">
        <v>5549.3435300000001</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8">
        <v>6118.2</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8">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8">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8">
        <v>0</v>
      </nc>
      <ndxf>
        <numFmt numFmtId="165" formatCode="#,##0.0"/>
        <alignment vertical="top" readingOrder="0"/>
        <border outline="0">
          <left style="thin">
            <color indexed="64"/>
          </left>
          <right style="thin">
            <color indexed="64"/>
          </right>
          <top style="thin">
            <color indexed="64"/>
          </top>
          <bottom style="thin">
            <color indexed="64"/>
          </bottom>
        </border>
      </ndxf>
    </rcc>
  </rrc>
  <rrc rId="3652" sId="2" ref="A148:XFD148"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52:$XFD$152"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8:XFD148" start="0" length="0">
      <dxf>
        <font>
          <sz val="10"/>
          <name val="Times New Roman"/>
          <scheme val="none"/>
        </font>
      </dxf>
    </rfmt>
    <rcc rId="0" sId="2" dxf="1">
      <nc r="C148" t="inlineStr">
        <is>
          <t>823 2 02 45142 02 0000 151</t>
        </is>
      </nc>
      <ndxf>
        <alignment vertical="top" readingOrder="0"/>
        <border outline="0">
          <left style="thin">
            <color indexed="64"/>
          </left>
          <right style="thin">
            <color indexed="64"/>
          </right>
          <top style="thin">
            <color indexed="64"/>
          </top>
          <bottom style="thin">
            <color indexed="64"/>
          </bottom>
        </border>
      </ndxf>
    </rcc>
    <rcc rId="0" sId="2" dxf="1">
      <nc r="D148" t="inlineStr">
        <is>
          <t xml:space="preserve">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
</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8" t="inlineStr">
        <is>
          <t>Администрация Главы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8" start="0" length="0">
      <dxf>
        <border outline="0">
          <left style="thin">
            <color indexed="64"/>
          </left>
          <right style="thin">
            <color indexed="64"/>
          </right>
          <top style="thin">
            <color indexed="64"/>
          </top>
          <bottom style="thin">
            <color indexed="64"/>
          </bottom>
        </border>
      </dxf>
    </rfmt>
    <rcc rId="0" sId="2" dxf="1" numFmtId="4">
      <nc r="G148">
        <v>960.61559999999997</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8">
        <v>4477.0475299999998</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8">
        <v>4974.2</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8">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8">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8">
        <v>0</v>
      </nc>
      <ndxf>
        <numFmt numFmtId="165" formatCode="#,##0.0"/>
        <alignment vertical="top" readingOrder="0"/>
        <border outline="0">
          <left style="thin">
            <color indexed="64"/>
          </left>
          <right style="thin">
            <color indexed="64"/>
          </right>
          <top style="thin">
            <color indexed="64"/>
          </top>
          <bottom style="thin">
            <color indexed="64"/>
          </bottom>
        </border>
      </ndxf>
    </rcc>
  </rrc>
  <rrc rId="3653" sId="2" ref="A148:XFD148"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51:$XFD$151"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8:XFD148" start="0" length="0">
      <dxf>
        <font>
          <sz val="10"/>
          <name val="Times New Roman"/>
          <scheme val="none"/>
        </font>
      </dxf>
    </rfmt>
    <rcc rId="0" sId="2" dxf="1">
      <nc r="C148" t="inlineStr">
        <is>
          <t>848 2 02 45153 02 0000 151</t>
        </is>
      </nc>
      <ndxf>
        <alignment vertical="top" readingOrder="0"/>
        <border outline="0">
          <left style="thin">
            <color indexed="64"/>
          </left>
          <right style="thin">
            <color indexed="64"/>
          </right>
          <top style="thin">
            <color indexed="64"/>
          </top>
          <bottom style="thin">
            <color indexed="64"/>
          </bottom>
        </border>
      </ndxf>
    </rcc>
    <rcc rId="0" sId="2" dxf="1">
      <nc r="D148" t="inlineStr">
        <is>
          <t>Иные межбюджетные трансферты на выплату региональной доплаты к пенсии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8" t="inlineStr">
        <is>
          <t>Министерство труда, занятости и социальной защиты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8" start="0" length="0">
      <dxf>
        <border outline="0">
          <left style="thin">
            <color indexed="64"/>
          </left>
          <right style="thin">
            <color indexed="64"/>
          </right>
          <top style="thin">
            <color indexed="64"/>
          </top>
          <bottom style="thin">
            <color indexed="64"/>
          </bottom>
        </border>
      </dxf>
    </rfmt>
    <rcc rId="0" sId="2" dxf="1" numFmtId="4">
      <nc r="G148">
        <v>223637.8</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8">
        <v>223637.8</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8">
        <v>223637.8</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8">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8">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8">
        <v>0</v>
      </nc>
      <ndxf>
        <numFmt numFmtId="165" formatCode="#,##0.0"/>
        <alignment vertical="top" readingOrder="0"/>
        <border outline="0">
          <left style="thin">
            <color indexed="64"/>
          </left>
          <right style="thin">
            <color indexed="64"/>
          </right>
          <top style="thin">
            <color indexed="64"/>
          </top>
          <bottom style="thin">
            <color indexed="64"/>
          </bottom>
        </border>
      </ndxf>
    </rcc>
  </rrc>
  <rrc rId="3654" sId="2" ref="A148:XFD148"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50:$XFD$150"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8:XFD148" start="0" length="0">
      <dxf>
        <font>
          <sz val="10"/>
          <name val="Times New Roman"/>
          <scheme val="none"/>
        </font>
      </dxf>
    </rfmt>
    <rcc rId="0" sId="2" dxf="1">
      <nc r="C148" t="inlineStr">
        <is>
          <t>854 2 02 45161 02 0000 151</t>
        </is>
      </nc>
      <ndxf>
        <alignment vertical="top" readingOrder="0"/>
        <border outline="0">
          <left style="thin">
            <color indexed="64"/>
          </left>
          <right style="thin">
            <color indexed="64"/>
          </right>
          <top style="thin">
            <color indexed="64"/>
          </top>
          <bottom style="thin">
            <color indexed="64"/>
          </bottom>
        </border>
      </ndxf>
    </rcc>
    <rcc rId="0" sId="2" dxf="1">
      <nc r="D148" t="inlineStr">
        <is>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8" t="inlineStr">
        <is>
          <t>Министерство здравоохранения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8" start="0" length="0">
      <dxf>
        <border outline="0">
          <left style="thin">
            <color indexed="64"/>
          </left>
          <right style="thin">
            <color indexed="64"/>
          </right>
          <top style="thin">
            <color indexed="64"/>
          </top>
          <bottom style="thin">
            <color indexed="64"/>
          </bottom>
        </border>
      </dxf>
    </rfmt>
    <rcc rId="0" sId="2" dxf="1" numFmtId="4">
      <nc r="G148">
        <v>89776.3</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8">
        <v>69744.688850000006</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8">
        <v>113948.3</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8">
        <v>83400.899999999994</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8">
        <v>85483.7</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8">
        <v>85483.7</v>
      </nc>
      <ndxf>
        <numFmt numFmtId="165" formatCode="#,##0.0"/>
        <alignment vertical="top" readingOrder="0"/>
        <border outline="0">
          <left style="thin">
            <color indexed="64"/>
          </left>
          <right style="thin">
            <color indexed="64"/>
          </right>
          <top style="thin">
            <color indexed="64"/>
          </top>
          <bottom style="thin">
            <color indexed="64"/>
          </bottom>
        </border>
      </ndxf>
    </rcc>
  </rrc>
  <rrc rId="3655" sId="2" ref="A148:XFD148"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49:$XFD$149"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8:XFD148" start="0" length="0">
      <dxf>
        <font>
          <sz val="10"/>
          <name val="Times New Roman"/>
          <scheme val="none"/>
        </font>
      </dxf>
    </rfmt>
    <rcc rId="0" sId="2" dxf="1">
      <nc r="C148" t="inlineStr">
        <is>
          <t xml:space="preserve">828 2 02 45390 02 0000 151
</t>
        </is>
      </nc>
      <ndxf>
        <alignment vertical="top" wrapText="1" readingOrder="0"/>
        <border outline="0">
          <left style="thin">
            <color indexed="64"/>
          </left>
          <right style="thin">
            <color indexed="64"/>
          </right>
          <top style="thin">
            <color indexed="64"/>
          </top>
          <bottom style="thin">
            <color indexed="64"/>
          </bottom>
        </border>
      </ndxf>
    </rcc>
    <rcc rId="0" sId="2" dxf="1">
      <nc r="D148" t="inlineStr">
        <is>
          <t>Межбюджетные трансферты, передаваемые бюджетам субъектов Российской Федерации на финансовое обеспечение дорожной деятельности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8" t="inlineStr">
        <is>
          <t>Министерство строительства, тарифов, жилищно-коммунального и дорожного хозяйства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8" start="0" length="0">
      <dxf>
        <border outline="0">
          <left style="thin">
            <color indexed="64"/>
          </left>
          <right style="thin">
            <color indexed="64"/>
          </right>
          <top style="thin">
            <color indexed="64"/>
          </top>
          <bottom style="thin">
            <color indexed="64"/>
          </bottom>
        </border>
      </dxf>
    </rfmt>
    <rcc rId="0" sId="2" dxf="1" numFmtId="4">
      <nc r="G148">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8">
        <v>156386.06023</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8">
        <v>159081</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8">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8">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8">
        <v>0</v>
      </nc>
      <ndxf>
        <numFmt numFmtId="165" formatCode="#,##0.0"/>
        <alignment vertical="top" readingOrder="0"/>
        <border outline="0">
          <left style="thin">
            <color indexed="64"/>
          </left>
          <right style="thin">
            <color indexed="64"/>
          </right>
          <top style="thin">
            <color indexed="64"/>
          </top>
          <bottom style="thin">
            <color indexed="64"/>
          </bottom>
        </border>
      </ndxf>
    </rcc>
  </rrc>
  <rrc rId="3656" sId="2" ref="A148:XFD148" action="delete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6" exp="area" ref3D="1" dr="$A$148:$XFD$148" dn="Z_10B69522_62AE_4313_859A_9E4F497E803C_.wvu.Row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48:XFD148" start="0" length="0">
      <dxf>
        <font>
          <sz val="10"/>
          <name val="Times New Roman"/>
          <scheme val="none"/>
        </font>
      </dxf>
    </rfmt>
    <rcc rId="0" sId="2" dxf="1">
      <nc r="C148" t="inlineStr">
        <is>
          <t>848 2 02 45456 02 0000 151</t>
        </is>
      </nc>
      <ndxf>
        <alignment vertical="top" readingOrder="0"/>
        <border outline="0">
          <left style="thin">
            <color indexed="64"/>
          </left>
          <right style="thin">
            <color indexed="64"/>
          </right>
          <top style="thin">
            <color indexed="64"/>
          </top>
          <bottom style="thin">
            <color indexed="64"/>
          </bottom>
        </border>
      </ndxf>
    </rcc>
    <rcc rId="0" sId="2" dxf="1">
      <nc r="D148" t="inlineStr">
        <is>
          <t>Иные межбюджетные трансферты на финансовое обеспечение реализации мер социальной поддержки граждан, пострадавших в результате аварии на шахте Северная в г. Воркуте, Республика Коми, за счет средств резервного фонда Правительства Российской Федерации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8" t="inlineStr">
        <is>
          <t>Министерство труда, занятости и социальной защиты Республики Коми</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F148" start="0" length="0">
      <dxf>
        <border outline="0">
          <left style="thin">
            <color indexed="64"/>
          </left>
          <right style="thin">
            <color indexed="64"/>
          </right>
          <top style="thin">
            <color indexed="64"/>
          </top>
          <bottom style="thin">
            <color indexed="64"/>
          </bottom>
        </border>
      </dxf>
    </rfmt>
    <rcc rId="0" sId="2" dxf="1" numFmtId="4">
      <nc r="G148">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H148">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I148">
        <v>600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J148">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48">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48">
        <v>0</v>
      </nc>
      <ndxf>
        <numFmt numFmtId="165" formatCode="#,##0.0"/>
        <alignment vertical="top" readingOrder="0"/>
        <border outline="0">
          <left style="thin">
            <color indexed="64"/>
          </left>
          <right style="thin">
            <color indexed="64"/>
          </right>
          <top style="thin">
            <color indexed="64"/>
          </top>
          <bottom style="thin">
            <color indexed="64"/>
          </bottom>
        </border>
      </ndxf>
    </rcc>
  </rrc>
  <rcc rId="3657" sId="2" numFmtId="4">
    <oc r="G135">
      <v>129046.8</v>
    </oc>
    <nc r="G135">
      <v>0</v>
    </nc>
  </rcc>
  <rcc rId="3658" sId="2" numFmtId="4">
    <oc r="H135">
      <v>93821.570999999996</v>
    </oc>
    <nc r="H135">
      <v>207.86</v>
    </nc>
  </rcc>
  <rcc rId="3659" sId="2" numFmtId="4">
    <oc r="I135">
      <v>129046.8</v>
    </oc>
    <nc r="I135">
      <v>0</v>
    </nc>
  </rcc>
  <rcc rId="3660" sId="2" numFmtId="4">
    <oc r="J135">
      <v>71288.600000000006</v>
    </oc>
    <nc r="J135">
      <v>0</v>
    </nc>
  </rcc>
  <rcc rId="3661" sId="2" numFmtId="4">
    <oc r="K135">
      <v>26835.9</v>
    </oc>
    <nc r="K135">
      <v>0</v>
    </nc>
  </rcc>
  <rcc rId="3662" sId="2" numFmtId="4">
    <oc r="L135">
      <v>28885.9</v>
    </oc>
    <nc r="L135">
      <v>0</v>
    </nc>
  </rcc>
  <rcc rId="3663" sId="2" numFmtId="4">
    <oc r="H136">
      <v>207.86</v>
    </oc>
    <nc r="H136">
      <v>299.7</v>
    </nc>
  </rcc>
  <rcc rId="3664" sId="2">
    <oc r="H129">
      <f>H130+H148+H152+88963.5+27897.2</f>
    </oc>
    <nc r="H129">
      <f>H131+H134+H143</f>
    </nc>
  </rcc>
  <rcc rId="3665" sId="2">
    <oc r="H130">
      <f>H131+H134+H143+#REF!</f>
    </oc>
    <nc r="H130">
      <f>H131+H134+H143</f>
    </nc>
  </rcc>
  <rcc rId="3666" sId="2">
    <oc r="G129">
      <f>G130+G148+G152</f>
    </oc>
    <nc r="G129">
      <f>G131+G134+G143</f>
    </nc>
  </rcc>
  <rcc rId="3667" sId="2">
    <oc r="I129">
      <f>I130+I148+I152+14996.8</f>
    </oc>
    <nc r="I129">
      <f>I131+I134+I143</f>
    </nc>
  </rcc>
  <rcc rId="3668" sId="2">
    <oc r="J129">
      <f>J130+J148+J152</f>
    </oc>
    <nc r="J129">
      <f>J131+J134+J143</f>
    </nc>
  </rcc>
  <rcc rId="3669" sId="2">
    <oc r="K129">
      <f>K130+K148+K152</f>
    </oc>
    <nc r="K129">
      <f>K131+K134+K143</f>
    </nc>
  </rcc>
  <rcc rId="3670" sId="2">
    <oc r="L129">
      <f>L130+L148+L152</f>
    </oc>
    <nc r="L129">
      <f>L131+L134+L143</f>
    </nc>
  </rcc>
  <rcc rId="3671" sId="2">
    <oc r="G130">
      <f>G131+G134+G143+#REF!</f>
    </oc>
    <nc r="G130">
      <f>G131+G134+G143</f>
    </nc>
  </rcc>
  <rcc rId="3672" sId="2">
    <oc r="I130">
      <f>I131+I134+I143+#REF!</f>
    </oc>
    <nc r="I130">
      <f>I131+I134+I143</f>
    </nc>
  </rcc>
  <rcc rId="3673" sId="2">
    <oc r="J130">
      <f>J131+J134+J143+#REF!</f>
    </oc>
    <nc r="J130">
      <f>J131+J134+J143</f>
    </nc>
  </rcc>
  <rcc rId="3674" sId="2">
    <oc r="K130">
      <f>K131+K134+K143+#REF!</f>
    </oc>
    <nc r="K130">
      <f>K131+K134+K143</f>
    </nc>
  </rcc>
  <rcc rId="3675" sId="2">
    <oc r="L130">
      <f>L131+L134+L143+#REF!</f>
    </oc>
    <nc r="L130">
      <f>L131+L134+L143</f>
    </nc>
  </rcc>
  <rcc rId="3676" sId="2">
    <oc r="C148" t="inlineStr">
      <is>
        <t>828 2 03 00000 00 0000 180</t>
      </is>
    </oc>
    <nc r="C148" t="inlineStr">
      <is>
        <t>000 2 18 00000 00 0000 180</t>
      </is>
    </nc>
  </rcc>
  <rfmt sheetId="2" sqref="D148" start="0" length="0">
    <dxf>
      <font>
        <sz val="8"/>
        <color auto="1"/>
        <name val="Arial Narrow"/>
        <scheme val="none"/>
      </font>
      <numFmt numFmtId="30" formatCode="@"/>
      <alignment horizontal="left" vertical="center" readingOrder="0"/>
      <border outline="0">
        <left style="hair">
          <color indexed="64"/>
        </left>
        <right style="hair">
          <color indexed="64"/>
        </right>
      </border>
    </dxf>
  </rfmt>
  <rcc rId="3677" sId="2" odxf="1" dxf="1">
    <oc r="D148" t="inlineStr">
      <is>
        <t>БЕЗВОЗМЕЗДНЫЕ ПОСТУПЛЕНИЯ ОТ ГОСУДАРСТВЕННЫХ (МУНИЦИПАЛЬНЫХ) ОРГАНИЗАЦИЙ</t>
      </is>
    </oc>
    <nc r="D148" t="inlineStr">
      <is>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is>
    </nc>
    <ndxf>
      <font>
        <sz val="10"/>
        <color auto="1"/>
        <name val="Times New Roman"/>
        <scheme val="none"/>
      </font>
      <numFmt numFmtId="0" formatCode="General"/>
      <alignment horizontal="general" vertical="top" readingOrder="0"/>
      <border outline="0">
        <left style="thin">
          <color indexed="64"/>
        </left>
        <right style="thin">
          <color indexed="64"/>
        </right>
      </border>
    </ndxf>
  </rcc>
  <rfmt sheetId="2" sqref="D149" start="0" length="0">
    <dxf>
      <font>
        <b/>
        <sz val="8"/>
        <color auto="1"/>
        <name val="Arial Narrow"/>
        <scheme val="none"/>
      </font>
      <numFmt numFmtId="30" formatCode="@"/>
      <alignment horizontal="left" vertical="center" readingOrder="0"/>
      <border outline="0">
        <left style="hair">
          <color indexed="64"/>
        </left>
        <right style="hair">
          <color indexed="64"/>
        </right>
      </border>
    </dxf>
  </rfmt>
  <rfmt sheetId="2" sqref="D149" start="0" length="0">
    <dxf>
      <font>
        <b val="0"/>
        <sz val="10"/>
        <color auto="1"/>
        <name val="Times New Roman"/>
        <scheme val="none"/>
      </font>
      <numFmt numFmtId="0" formatCode="General"/>
      <alignment horizontal="general" vertical="top" readingOrder="0"/>
      <border outline="0">
        <left style="thin">
          <color indexed="64"/>
        </left>
        <right style="thin">
          <color indexed="64"/>
        </right>
      </border>
    </dxf>
  </rfmt>
  <rcc rId="3678" sId="2" odxf="1" dxf="1">
    <nc r="E149" t="inlineStr">
      <is>
        <t>Отдел образования администрации муниципального образования городского округа "Инта"</t>
      </is>
    </nc>
    <odxf>
      <font>
        <sz val="10"/>
        <color auto="1"/>
        <name val="Times New Roman"/>
        <scheme val="none"/>
      </font>
      <fill>
        <patternFill patternType="none">
          <bgColor indexed="65"/>
        </patternFill>
      </fill>
      <alignment horizontal="general" readingOrder="0"/>
    </odxf>
    <ndxf>
      <font>
        <sz val="10"/>
        <color auto="1"/>
        <name val="Times New Roman"/>
        <scheme val="none"/>
      </font>
      <fill>
        <patternFill patternType="solid">
          <bgColor theme="0"/>
        </patternFill>
      </fill>
      <alignment horizontal="center" readingOrder="0"/>
    </ndxf>
  </rcc>
  <rcc rId="3679" sId="2">
    <oc r="C150" t="inlineStr">
      <is>
        <t xml:space="preserve">828  2 03 02040 02 0000 180   </t>
      </is>
    </oc>
    <nc r="C150" t="inlineStr">
      <is>
        <t>975 2 18 04010 04 0000 180</t>
      </is>
    </nc>
  </rcc>
  <rcc rId="3680" sId="2">
    <oc r="C149" t="inlineStr">
      <is>
        <t>828 2 03 02000 02 0000 180</t>
      </is>
    </oc>
    <nc r="C149" t="inlineStr">
      <is>
        <t>975 2 18 04000 04 0000 180</t>
      </is>
    </nc>
  </rcc>
  <rcc rId="3681" sId="2" odxf="1" dxf="1">
    <oc r="E150" t="inlineStr">
      <is>
        <t>Министерство строительства, тарифов, жилищно-коммунального и дорожного хозяйства Республики Коми</t>
      </is>
    </oc>
    <nc r="E150" t="inlineStr">
      <is>
        <t>Отдел образования администрации муниципального образования городского округа "Инта"</t>
      </is>
    </nc>
    <odxf>
      <font>
        <sz val="10"/>
        <color auto="1"/>
        <name val="Times New Roman"/>
        <scheme val="none"/>
      </font>
      <fill>
        <patternFill patternType="none">
          <bgColor indexed="65"/>
        </patternFill>
      </fill>
      <alignment horizontal="general" readingOrder="0"/>
    </odxf>
    <ndxf>
      <font>
        <sz val="10"/>
        <color auto="1"/>
        <name val="Times New Roman"/>
        <scheme val="none"/>
      </font>
      <fill>
        <patternFill patternType="solid">
          <bgColor theme="0"/>
        </patternFill>
      </fill>
      <alignment horizontal="center" readingOrder="0"/>
    </ndxf>
  </rcc>
  <rcc rId="3682" sId="2" numFmtId="4">
    <oc r="G150">
      <v>149544.38582</v>
    </oc>
    <nc r="G150">
      <v>0</v>
    </nc>
  </rcc>
  <rcc rId="3683" sId="2" numFmtId="4">
    <oc r="I150">
      <v>10805.4</v>
    </oc>
    <nc r="I150">
      <v>0</v>
    </nc>
  </rcc>
  <rcc rId="3684" sId="2" numFmtId="4">
    <oc r="H150">
      <v>0</v>
    </oc>
    <nc r="H150">
      <v>10.039999999999999</v>
    </nc>
  </rcc>
  <rfmt sheetId="2" sqref="D149" start="0" length="0">
    <dxf>
      <font>
        <b/>
        <sz val="8"/>
        <color auto="1"/>
        <name val="Arial Narrow"/>
        <scheme val="none"/>
      </font>
      <numFmt numFmtId="30" formatCode="@"/>
      <alignment horizontal="left" vertical="center" readingOrder="0"/>
      <border outline="0">
        <left style="hair">
          <color indexed="64"/>
        </left>
        <right style="hair">
          <color indexed="64"/>
        </right>
      </border>
    </dxf>
  </rfmt>
  <rfmt sheetId="2" sqref="D150" start="0" length="0">
    <dxf>
      <font>
        <b/>
        <sz val="8"/>
        <color auto="1"/>
        <name val="Arial Narrow"/>
        <scheme val="none"/>
      </font>
      <numFmt numFmtId="30" formatCode="@"/>
      <alignment horizontal="left" vertical="center" readingOrder="0"/>
      <border outline="0">
        <left style="hair">
          <color indexed="64"/>
        </left>
        <right style="hair">
          <color indexed="64"/>
        </right>
      </border>
    </dxf>
  </rfmt>
  <rcc rId="3685" sId="2" odxf="1" dxf="1">
    <oc r="D149" t="inlineStr">
      <is>
        <t>Безвозмездные поступления от государственных (муниципальных) организаций в бюджеты субъектов Российской Федерации</t>
      </is>
    </oc>
    <nc r="D149" t="inlineStr">
      <is>
        <t>Доходы бюджетов городских округов от возврата организациями остатков субсидий прошлых лет</t>
      </is>
    </nc>
    <ndxf>
      <font>
        <b val="0"/>
        <sz val="10"/>
        <color auto="1"/>
        <name val="Times New Roman"/>
        <scheme val="none"/>
      </font>
      <numFmt numFmtId="0" formatCode="General"/>
      <alignment horizontal="general" vertical="top" readingOrder="0"/>
      <border outline="0">
        <left style="thin">
          <color indexed="64"/>
        </left>
        <right style="thin">
          <color indexed="64"/>
        </right>
      </border>
    </ndxf>
  </rcc>
  <rcc rId="3686" sId="2" odxf="1" dxf="1">
    <oc r="D150" t="inlineStr">
      <is>
        <t xml:space="preserve">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t>
      </is>
    </oc>
    <nc r="D150" t="inlineStr">
      <is>
        <t>Доходы бюджетов городских округов от возврата бюджетными учреждениями остатков субсидий прошлых лет</t>
      </is>
    </nc>
    <ndxf>
      <font>
        <b val="0"/>
        <sz val="10"/>
        <color auto="1"/>
        <name val="Times New Roman"/>
        <scheme val="none"/>
      </font>
      <numFmt numFmtId="0" formatCode="General"/>
      <alignment horizontal="general" vertical="top" readingOrder="0"/>
      <border outline="0">
        <left style="thin">
          <color indexed="64"/>
        </left>
        <right style="thin">
          <color indexed="64"/>
        </right>
      </border>
    </ndxf>
  </rcc>
  <rrc rId="3687" sId="2" ref="A151:XFD151" action="deleteRow">
    <undo index="0" exp="area" dr="L150:L151" r="L149" sId="2"/>
    <undo index="0" exp="area" dr="K150:K151" r="K149" sId="2"/>
    <undo index="0" exp="area" dr="J150:J151" r="J149" sId="2"/>
    <undo index="0" exp="area" dr="I150:I151" r="I149" sId="2"/>
    <undo index="0" exp="area" dr="H150:H151" r="H149" sId="2"/>
    <undo index="0" exp="area" dr="G150:G151" r="G149" sId="2"/>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fmt sheetId="2" xfDxf="1" sqref="A151:XFD151" start="0" length="0">
      <dxf>
        <font>
          <sz val="10"/>
          <name val="Times New Roman"/>
          <scheme val="none"/>
        </font>
      </dxf>
    </rfmt>
    <rcc rId="0" sId="2" dxf="1">
      <nc r="C151" t="inlineStr">
        <is>
          <t xml:space="preserve">000  2 03 02060 02 0000 180   </t>
        </is>
      </nc>
      <ndxf>
        <alignment vertical="top" readingOrder="0"/>
        <border outline="0">
          <left style="thin">
            <color indexed="64"/>
          </left>
          <right style="thin">
            <color indexed="64"/>
          </right>
          <top style="thin">
            <color indexed="64"/>
          </top>
          <bottom style="thin">
            <color indexed="64"/>
          </bottom>
        </border>
      </ndxf>
    </rcc>
    <rcc rId="0" sId="2" dxf="1">
      <nc r="D151" t="inlineStr">
        <is>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E151" start="0" length="0">
      <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dxf>
    </rfmt>
    <rfmt sheetId="2" sqref="F151" start="0" length="0">
      <dxf>
        <border outline="0">
          <left style="thin">
            <color indexed="64"/>
          </left>
          <right style="thin">
            <color indexed="64"/>
          </right>
          <top style="thin">
            <color indexed="64"/>
          </top>
          <bottom style="thin">
            <color indexed="64"/>
          </bottom>
        </border>
      </dxf>
    </rfmt>
    <rfmt sheetId="2" sqref="G151" start="0" length="0">
      <dxf>
        <numFmt numFmtId="165" formatCode="#,##0.0"/>
        <alignment vertical="top" readingOrder="0"/>
        <border outline="0">
          <left style="thin">
            <color indexed="64"/>
          </left>
          <right style="thin">
            <color indexed="64"/>
          </right>
          <top style="thin">
            <color indexed="64"/>
          </top>
          <bottom style="thin">
            <color indexed="64"/>
          </bottom>
        </border>
      </dxf>
    </rfmt>
    <rfmt sheetId="2" sqref="H151" start="0" length="0">
      <dxf>
        <numFmt numFmtId="165" formatCode="#,##0.0"/>
        <alignment vertical="top" readingOrder="0"/>
        <border outline="0">
          <left style="thin">
            <color indexed="64"/>
          </left>
          <right style="thin">
            <color indexed="64"/>
          </right>
          <top style="thin">
            <color indexed="64"/>
          </top>
          <bottom style="thin">
            <color indexed="64"/>
          </bottom>
        </border>
      </dxf>
    </rfmt>
    <rfmt sheetId="2" sqref="I151" start="0" length="0">
      <dxf>
        <numFmt numFmtId="165" formatCode="#,##0.0"/>
        <alignment vertical="top" readingOrder="0"/>
        <border outline="0">
          <left style="thin">
            <color indexed="64"/>
          </left>
          <right style="thin">
            <color indexed="64"/>
          </right>
          <top style="thin">
            <color indexed="64"/>
          </top>
          <bottom style="thin">
            <color indexed="64"/>
          </bottom>
        </border>
      </dxf>
    </rfmt>
    <rcc rId="0" sId="2" dxf="1" numFmtId="4">
      <nc r="J151">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K151">
        <v>0</v>
      </nc>
      <ndxf>
        <numFmt numFmtId="165" formatCode="#,##0.0"/>
        <alignment vertical="top" readingOrder="0"/>
        <border outline="0">
          <left style="thin">
            <color indexed="64"/>
          </left>
          <right style="thin">
            <color indexed="64"/>
          </right>
          <top style="thin">
            <color indexed="64"/>
          </top>
          <bottom style="thin">
            <color indexed="64"/>
          </bottom>
        </border>
      </ndxf>
    </rcc>
    <rcc rId="0" sId="2" dxf="1" numFmtId="4">
      <nc r="L151">
        <v>0</v>
      </nc>
      <ndxf>
        <numFmt numFmtId="165" formatCode="#,##0.0"/>
        <alignment vertical="top" readingOrder="0"/>
        <border outline="0">
          <left style="thin">
            <color indexed="64"/>
          </left>
          <right style="thin">
            <color indexed="64"/>
          </right>
          <top style="thin">
            <color indexed="64"/>
          </top>
          <bottom style="thin">
            <color indexed="64"/>
          </bottom>
        </border>
      </ndxf>
    </rcc>
  </rrc>
  <rcc rId="3688" sId="2">
    <oc r="C151" t="inlineStr">
      <is>
        <t>000 2 07 00000 00 0000 180</t>
      </is>
    </oc>
    <nc r="C151" t="inlineStr">
      <is>
        <t>000 2 19 00000 00 0000 180</t>
      </is>
    </nc>
  </rcc>
  <rfmt sheetId="2" sqref="D151" start="0" length="0">
    <dxf>
      <font>
        <sz val="8"/>
        <color auto="1"/>
        <name val="Arial Narrow"/>
        <scheme val="none"/>
      </font>
      <numFmt numFmtId="30" formatCode="@"/>
      <alignment horizontal="left" vertical="center" readingOrder="0"/>
      <border outline="0">
        <left style="hair">
          <color indexed="64"/>
        </left>
        <right style="hair">
          <color indexed="64"/>
        </right>
      </border>
    </dxf>
  </rfmt>
  <rcc rId="3689" sId="2" odxf="1" dxf="1">
    <oc r="D151" t="inlineStr">
      <is>
        <t>Прочие безвозмездные поступления в бюджеты субъектов Российской Федерации</t>
      </is>
    </oc>
    <nc r="D151" t="inlineStr">
      <is>
        <t>ВОЗВРАТ ОСТАТКОВ СУБСИДИЙ, СУБВЕНЦИЙ И ИНЫХ МЕЖБЮДЖЕТНЫХ ТРАНСФЕРТОВ, ИМЕЮЩИХ ЦЕЛЕВОЕ НАЗНАЧЕНИЕ, ПРОШЛЫХ ЛЕТ</t>
      </is>
    </nc>
    <ndxf>
      <font>
        <sz val="10"/>
        <color auto="1"/>
        <name val="Times New Roman"/>
        <scheme val="none"/>
      </font>
      <numFmt numFmtId="0" formatCode="General"/>
      <alignment horizontal="general" vertical="top" readingOrder="0"/>
      <border outline="0">
        <left style="thin">
          <color indexed="64"/>
        </left>
        <right style="thin">
          <color indexed="64"/>
        </right>
      </border>
    </ndxf>
  </rcc>
  <rfmt sheetId="2" sqref="D152" start="0" length="0">
    <dxf>
      <font>
        <b/>
        <sz val="8"/>
        <color auto="1"/>
        <name val="Arial Narrow"/>
        <scheme val="none"/>
      </font>
      <numFmt numFmtId="30" formatCode="@"/>
      <alignment horizontal="left" vertical="center" readingOrder="0"/>
      <border outline="0">
        <left style="hair">
          <color indexed="64"/>
        </left>
        <right style="hair">
          <color indexed="64"/>
        </right>
      </border>
    </dxf>
  </rfmt>
  <rcc rId="3690" sId="2">
    <oc r="E152" t="inlineStr">
      <is>
        <t>Министерство строительства, тарифов, жилищно-коммунального и дорожного хозяйства Республики Коми</t>
      </is>
    </oc>
    <nc r="E152"/>
  </rcc>
  <rrc rId="3691" sId="2" ref="A153:XFD153"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cc rId="3692" sId="2">
    <oc r="C152" t="inlineStr">
      <is>
        <t>000 207 02010 02 0000 100</t>
      </is>
    </oc>
    <nc r="C152" t="inlineStr">
      <is>
        <t>000 2 19 00000 04 0000 151</t>
      </is>
    </nc>
  </rcc>
  <rfmt sheetId="2" sqref="D154" start="0" length="0">
    <dxf>
      <font>
        <b/>
        <sz val="8"/>
        <color auto="1"/>
        <name val="Arial Narrow"/>
        <scheme val="none"/>
      </font>
      <numFmt numFmtId="30" formatCode="@"/>
      <alignment horizontal="left" vertical="center" readingOrder="0"/>
      <border outline="0">
        <left style="hair">
          <color indexed="64"/>
        </left>
        <right style="hair">
          <color indexed="64"/>
        </right>
      </border>
    </dxf>
  </rfmt>
  <rcc rId="3693" sId="2">
    <oc r="C154" t="inlineStr">
      <is>
        <t>000 207 02030 02 0000 100</t>
      </is>
    </oc>
    <nc r="C154" t="inlineStr">
      <is>
        <t>000 2 19 60010 04 0000 151</t>
      </is>
    </nc>
  </rcc>
  <rcc rId="3694" sId="2">
    <nc r="C153" t="inlineStr">
      <is>
        <t>923 2 19 45156 04 0000 151</t>
      </is>
    </nc>
  </rcc>
  <rfmt sheetId="2" sqref="D153" start="0" length="0">
    <dxf>
      <border outline="0">
        <left style="hair">
          <color indexed="64"/>
        </left>
        <right style="hair">
          <color indexed="64"/>
        </right>
      </border>
    </dxf>
  </rfmt>
  <rcc rId="3695" sId="2" odxf="1" dxf="1">
    <oc r="E154" t="inlineStr">
      <is>
        <t>Министерство труда, занятости и социальной защиты Республики Коми;
Министерство здравоохранения Республики Коми;
Министерство образования, науки и молодежной политики Республики Коми</t>
      </is>
    </oc>
    <nc r="E154" t="inlineStr">
      <is>
        <t xml:space="preserve"> Администрация муниципального образования городского округа "Инта"                                                                 Отдел образования администрации муниципального образования городского округа "Инта"</t>
      </is>
    </nc>
    <odxf>
      <font>
        <sz val="10"/>
        <color auto="1"/>
        <name val="Times New Roman"/>
        <scheme val="none"/>
      </font>
      <alignment horizontal="general" readingOrder="0"/>
    </odxf>
    <ndxf>
      <font>
        <sz val="10"/>
        <color auto="1"/>
        <name val="Times New Roman"/>
        <scheme val="none"/>
      </font>
      <alignment horizontal="center" readingOrder="0"/>
    </ndxf>
  </rcc>
  <rcc rId="3696" sId="2" odxf="1" dxf="1">
    <nc r="E153" t="inlineStr">
      <is>
        <t xml:space="preserve"> Администрация муниципального образования городского округа "Инта"</t>
      </is>
    </nc>
    <odxf>
      <font>
        <sz val="10"/>
        <color auto="1"/>
        <name val="Times New Roman"/>
        <scheme val="none"/>
      </font>
      <alignment horizontal="general" readingOrder="0"/>
    </odxf>
    <ndxf>
      <font>
        <sz val="10"/>
        <color auto="1"/>
        <name val="Times New Roman"/>
        <scheme val="none"/>
      </font>
      <alignment horizontal="center" readingOrder="0"/>
    </ndxf>
  </rcc>
  <rcc rId="3697" sId="2" odxf="1" dxf="1">
    <oc r="D152" t="inlineStr">
      <is>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регионального или межмуниципального значения</t>
      </is>
    </oc>
    <nc r="D152" t="inlineStr">
      <is>
        <t>Возврат остатков субсидий, субвенций и иных межбюджетных трансфертов, имеющих целевое назначение, прошлых лет из бюджетов городских округов</t>
      </is>
    </nc>
    <ndxf>
      <font>
        <b val="0"/>
        <sz val="10"/>
        <color auto="1"/>
        <name val="Times New Roman"/>
        <scheme val="none"/>
      </font>
      <numFmt numFmtId="0" formatCode="General"/>
      <alignment horizontal="general" vertical="top" readingOrder="0"/>
      <border outline="0">
        <left style="thin">
          <color indexed="64"/>
        </left>
        <right style="thin">
          <color indexed="64"/>
        </right>
      </border>
    </ndxf>
  </rcc>
  <rcc rId="3698" sId="2" odxf="1" dxf="1">
    <nc r="D153" t="inlineStr">
      <is>
        <t>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городских округов</t>
      </is>
    </nc>
    <ndxf>
      <font>
        <b val="0"/>
        <sz val="10"/>
        <color auto="1"/>
        <name val="Times New Roman"/>
        <scheme val="none"/>
      </font>
      <numFmt numFmtId="0" formatCode="General"/>
      <alignment horizontal="general" vertical="top" readingOrder="0"/>
      <border outline="0">
        <left style="thin">
          <color indexed="64"/>
        </left>
        <right style="thin">
          <color indexed="64"/>
        </right>
      </border>
    </ndxf>
  </rcc>
  <rcc rId="3699" sId="2" odxf="1" dxf="1">
    <oc r="D154" t="inlineStr">
      <is>
        <t>Прочие безвозмездные поступления в бюджеты субъектов Российской Федерации</t>
      </is>
    </oc>
    <nc r="D154" t="inlineStr">
      <is>
        <t>Возврат прочих остатков субсидий, субвенций и иных межбюджетных трансфертов, имеющих целевое назначение, прошлых лет из бюджетов городских округов</t>
      </is>
    </nc>
    <ndxf>
      <font>
        <b val="0"/>
        <sz val="10"/>
        <color auto="1"/>
        <name val="Times New Roman"/>
        <scheme val="none"/>
      </font>
      <numFmt numFmtId="0" formatCode="General"/>
      <alignment horizontal="general" vertical="top" readingOrder="0"/>
      <border outline="0">
        <left style="thin">
          <color indexed="64"/>
        </left>
        <right style="thin">
          <color indexed="64"/>
        </right>
      </border>
    </ndxf>
  </rcc>
  <rcc rId="3700" sId="2" numFmtId="4">
    <nc r="G153">
      <v>0</v>
    </nc>
  </rcc>
  <rcc rId="3701" sId="2" numFmtId="4">
    <nc r="H153">
      <v>-336.97</v>
    </nc>
  </rcc>
  <rcc rId="3702" sId="2" numFmtId="4">
    <nc r="I153">
      <v>0</v>
    </nc>
  </rcc>
  <rcc rId="3703" sId="2" numFmtId="4">
    <nc r="J153">
      <v>0</v>
    </nc>
  </rcc>
  <rcc rId="3704" sId="2" numFmtId="4">
    <nc r="K153">
      <v>0</v>
    </nc>
  </rcc>
  <rcc rId="3705" sId="2" numFmtId="4">
    <nc r="L153">
      <v>0</v>
    </nc>
  </rcc>
  <rcc rId="3706" sId="2" numFmtId="4">
    <oc r="I154">
      <v>85611.4</v>
    </oc>
    <nc r="I154">
      <v>0</v>
    </nc>
  </rcc>
  <rcc rId="3707" sId="2" numFmtId="4">
    <oc r="H154">
      <v>85811.4</v>
    </oc>
    <nc r="H154">
      <v>-347.9</v>
    </nc>
  </rcc>
  <rcc rId="3708" sId="2" numFmtId="4">
    <oc r="G152">
      <v>110000</v>
    </oc>
    <nc r="G152">
      <f>G153+G154</f>
    </nc>
  </rcc>
  <rcc rId="3709" sId="2" numFmtId="4">
    <oc r="H152">
      <v>250000</v>
    </oc>
    <nc r="H152">
      <f>H153+H154</f>
    </nc>
  </rcc>
  <rcc rId="3710" sId="2" numFmtId="4">
    <oc r="I152">
      <v>250000</v>
    </oc>
    <nc r="I152">
      <f>I153+I154</f>
    </nc>
  </rcc>
  <rcc rId="3711" sId="2" numFmtId="4">
    <oc r="J152">
      <v>0</v>
    </oc>
    <nc r="J152">
      <f>J153+J154</f>
    </nc>
  </rcc>
  <rcc rId="3712" sId="2" numFmtId="4">
    <oc r="K152">
      <v>0</v>
    </oc>
    <nc r="K152">
      <f>K153+K154</f>
    </nc>
  </rcc>
  <rcc rId="3713" sId="2" numFmtId="4">
    <oc r="L152">
      <v>0</v>
    </oc>
    <nc r="L152">
      <f>L153+L154</f>
    </nc>
  </rcc>
  <rcc rId="3714" sId="2">
    <oc r="G151">
      <f>SUM(G152:G154)</f>
    </oc>
    <nc r="G151">
      <f>G152</f>
    </nc>
  </rcc>
  <rcc rId="3715" sId="2">
    <oc r="H151">
      <f>SUM(H152:H154)</f>
    </oc>
    <nc r="H151">
      <f>H152</f>
    </nc>
  </rcc>
  <rcc rId="3716" sId="2">
    <oc r="I151">
      <f>SUM(I152:I154)</f>
    </oc>
    <nc r="I151">
      <f>I152</f>
    </nc>
  </rcc>
  <rcc rId="3717" sId="2">
    <oc r="J151">
      <f>SUM(J152:J154)</f>
    </oc>
    <nc r="J151">
      <f>J152</f>
    </nc>
  </rcc>
  <rcc rId="3718" sId="2">
    <oc r="K151">
      <f>SUM(K152:K154)</f>
    </oc>
    <nc r="K151">
      <f>K152</f>
    </nc>
  </rcc>
  <rcc rId="3719" sId="2">
    <oc r="L151">
      <f>SUM(L152:L154)</f>
    </oc>
    <nc r="L151">
      <f>L152</f>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Лист1!$C$1:$L$154</formula>
    <oldFormula>Лист1!$C$1:$L$154</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75"/>
  <sheetViews>
    <sheetView topLeftCell="C1" zoomScale="90" zoomScaleNormal="90" workbookViewId="0">
      <selection activeCell="D13" sqref="D13"/>
    </sheetView>
  </sheetViews>
  <sheetFormatPr defaultRowHeight="12.75" x14ac:dyDescent="0.2"/>
  <cols>
    <col min="1" max="1" width="9.140625" style="1" hidden="1" customWidth="1"/>
    <col min="2" max="2" width="19.140625" style="1" hidden="1" customWidth="1"/>
    <col min="3" max="3" width="23.42578125" style="1" customWidth="1"/>
    <col min="4" max="4" width="35" style="1" customWidth="1"/>
    <col min="5" max="5" width="39.7109375" style="1" customWidth="1"/>
    <col min="6" max="6" width="9.140625" style="1" hidden="1" customWidth="1"/>
    <col min="7" max="7" width="13.7109375" style="1" customWidth="1"/>
    <col min="8" max="8" width="14.140625" style="1" customWidth="1"/>
    <col min="9" max="9" width="11.5703125" style="1" customWidth="1"/>
    <col min="10" max="10" width="14.42578125" style="1" customWidth="1"/>
    <col min="11" max="11" width="13.7109375" style="1" customWidth="1"/>
    <col min="12" max="12" width="12.28515625" style="1" customWidth="1"/>
    <col min="13" max="13" width="9.140625" style="1"/>
    <col min="14" max="14" width="11.140625" style="1" bestFit="1" customWidth="1"/>
    <col min="15" max="16384" width="9.140625" style="1"/>
  </cols>
  <sheetData>
    <row r="1" spans="1:14" x14ac:dyDescent="0.2">
      <c r="J1" s="150"/>
      <c r="K1" s="150"/>
      <c r="L1" s="150"/>
    </row>
    <row r="2" spans="1:14" ht="18.75" x14ac:dyDescent="0.3">
      <c r="C2" s="151" t="s">
        <v>357</v>
      </c>
      <c r="D2" s="151"/>
      <c r="E2" s="151"/>
      <c r="F2" s="151"/>
      <c r="G2" s="151"/>
      <c r="H2" s="151"/>
      <c r="I2" s="151"/>
      <c r="J2" s="151"/>
      <c r="K2" s="151"/>
      <c r="L2" s="151"/>
    </row>
    <row r="4" spans="1:14" ht="114.75" x14ac:dyDescent="0.2">
      <c r="A4" s="152" t="s">
        <v>0</v>
      </c>
      <c r="B4" s="153" t="s">
        <v>1</v>
      </c>
      <c r="C4" s="152" t="s">
        <v>2</v>
      </c>
      <c r="D4" s="152"/>
      <c r="E4" s="152" t="s">
        <v>3</v>
      </c>
      <c r="F4" s="42" t="s">
        <v>4</v>
      </c>
      <c r="G4" s="42" t="s">
        <v>229</v>
      </c>
      <c r="H4" s="42" t="s">
        <v>234</v>
      </c>
      <c r="I4" s="42" t="s">
        <v>230</v>
      </c>
      <c r="J4" s="152" t="s">
        <v>5</v>
      </c>
      <c r="K4" s="152"/>
      <c r="L4" s="152"/>
    </row>
    <row r="5" spans="1:14" ht="51.75" customHeight="1" x14ac:dyDescent="0.2">
      <c r="A5" s="152"/>
      <c r="B5" s="153"/>
      <c r="C5" s="42" t="s">
        <v>6</v>
      </c>
      <c r="D5" s="42" t="s">
        <v>7</v>
      </c>
      <c r="E5" s="152"/>
      <c r="F5" s="42"/>
      <c r="G5" s="42"/>
      <c r="H5" s="7"/>
      <c r="I5" s="7"/>
      <c r="J5" s="42" t="s">
        <v>231</v>
      </c>
      <c r="K5" s="42" t="s">
        <v>232</v>
      </c>
      <c r="L5" s="42" t="s">
        <v>233</v>
      </c>
    </row>
    <row r="6" spans="1:14" x14ac:dyDescent="0.2">
      <c r="A6" s="2">
        <v>1</v>
      </c>
      <c r="B6" s="59">
        <v>2</v>
      </c>
      <c r="C6" s="42">
        <v>3</v>
      </c>
      <c r="D6" s="42">
        <v>4</v>
      </c>
      <c r="E6" s="42">
        <v>5</v>
      </c>
      <c r="F6" s="42">
        <v>6</v>
      </c>
      <c r="G6" s="42">
        <v>7</v>
      </c>
      <c r="H6" s="42">
        <v>8</v>
      </c>
      <c r="I6" s="42">
        <v>9</v>
      </c>
      <c r="J6" s="42">
        <v>10</v>
      </c>
      <c r="K6" s="42">
        <v>11</v>
      </c>
      <c r="L6" s="42">
        <v>12</v>
      </c>
    </row>
    <row r="7" spans="1:14" ht="25.5" x14ac:dyDescent="0.2">
      <c r="A7" s="8"/>
      <c r="B7" s="60"/>
      <c r="C7" s="9" t="s">
        <v>9</v>
      </c>
      <c r="D7" s="9" t="s">
        <v>8</v>
      </c>
      <c r="E7" s="8"/>
      <c r="F7" s="8">
        <v>100</v>
      </c>
      <c r="G7" s="22">
        <f>G8+G18+G28+G37+G45+G53+G77+G78+G96+G117+G130+G139+G171</f>
        <v>54596798.5</v>
      </c>
      <c r="H7" s="22">
        <f t="shared" ref="H7:L7" si="0">H8+H18+H28+H37+H45+H53+H77+H78+H96+H117+H130+H139+H171</f>
        <v>29131190.141689993</v>
      </c>
      <c r="I7" s="22">
        <f t="shared" si="0"/>
        <v>58174074.198031843</v>
      </c>
      <c r="J7" s="22">
        <f t="shared" si="0"/>
        <v>60340379.252323389</v>
      </c>
      <c r="K7" s="22">
        <f t="shared" si="0"/>
        <v>64239386.079239942</v>
      </c>
      <c r="L7" s="22">
        <f t="shared" si="0"/>
        <v>65423487.794651002</v>
      </c>
    </row>
    <row r="8" spans="1:14" ht="36.75" customHeight="1" x14ac:dyDescent="0.2">
      <c r="A8" s="2"/>
      <c r="B8" s="61"/>
      <c r="C8" s="9" t="s">
        <v>15</v>
      </c>
      <c r="D8" s="9" t="s">
        <v>10</v>
      </c>
      <c r="E8" s="21"/>
      <c r="F8" s="8"/>
      <c r="G8" s="22">
        <f>G9+G13</f>
        <v>32372240.5</v>
      </c>
      <c r="H8" s="22">
        <f t="shared" ref="H8:L8" si="1">H9+H13</f>
        <v>17716540.209770001</v>
      </c>
      <c r="I8" s="22">
        <f t="shared" si="1"/>
        <v>33441877.600000001</v>
      </c>
      <c r="J8" s="22">
        <f t="shared" si="1"/>
        <v>32802109.900000002</v>
      </c>
      <c r="K8" s="22">
        <f t="shared" si="1"/>
        <v>33410004.879114859</v>
      </c>
      <c r="L8" s="22">
        <f t="shared" si="1"/>
        <v>34088734.387580693</v>
      </c>
    </row>
    <row r="9" spans="1:14" ht="16.5" customHeight="1" x14ac:dyDescent="0.2">
      <c r="A9" s="2"/>
      <c r="B9" s="61"/>
      <c r="C9" s="9" t="s">
        <v>16</v>
      </c>
      <c r="D9" s="9" t="s">
        <v>11</v>
      </c>
      <c r="E9" s="21"/>
      <c r="F9" s="8"/>
      <c r="G9" s="22">
        <f>G10</f>
        <v>16191280</v>
      </c>
      <c r="H9" s="22">
        <f t="shared" ref="H9:L9" si="2">H10</f>
        <v>10147825.0551</v>
      </c>
      <c r="I9" s="22">
        <f t="shared" si="2"/>
        <v>17491280</v>
      </c>
      <c r="J9" s="22">
        <f t="shared" si="2"/>
        <v>16612253.300000001</v>
      </c>
      <c r="K9" s="22">
        <f t="shared" si="2"/>
        <v>16961110.600000001</v>
      </c>
      <c r="L9" s="22">
        <f t="shared" si="2"/>
        <v>17376657.800000001</v>
      </c>
      <c r="N9" s="36"/>
    </row>
    <row r="10" spans="1:14" ht="52.5" customHeight="1" x14ac:dyDescent="0.2">
      <c r="A10" s="2"/>
      <c r="B10" s="61"/>
      <c r="C10" s="3" t="s">
        <v>17</v>
      </c>
      <c r="D10" s="3" t="s">
        <v>12</v>
      </c>
      <c r="E10" s="20"/>
      <c r="F10" s="58"/>
      <c r="G10" s="23">
        <f>G11+G12</f>
        <v>16191280</v>
      </c>
      <c r="H10" s="23">
        <f t="shared" ref="H10:L10" si="3">H11+H12</f>
        <v>10147825.0551</v>
      </c>
      <c r="I10" s="23">
        <f>I11+I12</f>
        <v>17491280</v>
      </c>
      <c r="J10" s="23">
        <f t="shared" si="3"/>
        <v>16612253.300000001</v>
      </c>
      <c r="K10" s="23">
        <f t="shared" si="3"/>
        <v>16961110.600000001</v>
      </c>
      <c r="L10" s="23">
        <f t="shared" si="3"/>
        <v>17376657.800000001</v>
      </c>
      <c r="N10" s="36"/>
    </row>
    <row r="11" spans="1:14" ht="62.25" customHeight="1" x14ac:dyDescent="0.2">
      <c r="A11" s="4"/>
      <c r="B11" s="62"/>
      <c r="C11" s="10" t="s">
        <v>18</v>
      </c>
      <c r="D11" s="11" t="s">
        <v>13</v>
      </c>
      <c r="E11" s="20" t="s">
        <v>228</v>
      </c>
      <c r="F11" s="6"/>
      <c r="G11" s="23">
        <v>8714768</v>
      </c>
      <c r="H11" s="24">
        <v>4100970.9920999999</v>
      </c>
      <c r="I11" s="24">
        <v>8714768</v>
      </c>
      <c r="J11" s="24">
        <v>8941352</v>
      </c>
      <c r="K11" s="24">
        <v>9129120.4000000004</v>
      </c>
      <c r="L11" s="24">
        <v>9352783.8000000007</v>
      </c>
    </row>
    <row r="12" spans="1:14" ht="61.5" customHeight="1" x14ac:dyDescent="0.2">
      <c r="A12" s="4"/>
      <c r="B12" s="62"/>
      <c r="C12" s="10" t="s">
        <v>19</v>
      </c>
      <c r="D12" s="11" t="s">
        <v>14</v>
      </c>
      <c r="E12" s="20" t="s">
        <v>228</v>
      </c>
      <c r="F12" s="6"/>
      <c r="G12" s="23">
        <v>7476512</v>
      </c>
      <c r="H12" s="24">
        <v>6046854.0630000001</v>
      </c>
      <c r="I12" s="24">
        <v>8776512</v>
      </c>
      <c r="J12" s="24">
        <v>7670901.2999999998</v>
      </c>
      <c r="K12" s="24">
        <v>7831990.2000000002</v>
      </c>
      <c r="L12" s="24">
        <v>8023874</v>
      </c>
    </row>
    <row r="13" spans="1:14" ht="25.5" x14ac:dyDescent="0.2">
      <c r="C13" s="12" t="s">
        <v>21</v>
      </c>
      <c r="D13" s="13" t="s">
        <v>20</v>
      </c>
      <c r="E13" s="21"/>
      <c r="F13" s="26"/>
      <c r="G13" s="25">
        <f>G14+G15+G16+G17</f>
        <v>16180960.5</v>
      </c>
      <c r="H13" s="25">
        <f t="shared" ref="H13:L13" si="4">H14+H15+H16+H17</f>
        <v>7568715.1546700001</v>
      </c>
      <c r="I13" s="25">
        <f t="shared" si="4"/>
        <v>15950597.6</v>
      </c>
      <c r="J13" s="25">
        <f t="shared" si="4"/>
        <v>16189856.600000001</v>
      </c>
      <c r="K13" s="25">
        <f t="shared" si="4"/>
        <v>16448894.279114859</v>
      </c>
      <c r="L13" s="25">
        <f t="shared" si="4"/>
        <v>16712076.587580696</v>
      </c>
    </row>
    <row r="14" spans="1:14" ht="92.25" customHeight="1" x14ac:dyDescent="0.2">
      <c r="C14" s="14" t="s">
        <v>23</v>
      </c>
      <c r="D14" s="15" t="s">
        <v>22</v>
      </c>
      <c r="E14" s="20" t="s">
        <v>228</v>
      </c>
      <c r="F14" s="6"/>
      <c r="G14" s="23">
        <v>15933337.199999999</v>
      </c>
      <c r="H14" s="24">
        <v>7475281.7999999998</v>
      </c>
      <c r="I14" s="24">
        <v>15670871.699999999</v>
      </c>
      <c r="J14" s="24">
        <v>15905934.800000001</v>
      </c>
      <c r="K14" s="24">
        <v>16160429.710228296</v>
      </c>
      <c r="L14" s="24">
        <v>16418996.585591948</v>
      </c>
    </row>
    <row r="15" spans="1:14" ht="147" customHeight="1" x14ac:dyDescent="0.2">
      <c r="C15" s="14" t="s">
        <v>25</v>
      </c>
      <c r="D15" s="15" t="s">
        <v>24</v>
      </c>
      <c r="E15" s="20" t="s">
        <v>228</v>
      </c>
      <c r="F15" s="6"/>
      <c r="G15" s="23">
        <v>79860.399999999994</v>
      </c>
      <c r="H15" s="24">
        <v>30414.400000000001</v>
      </c>
      <c r="I15" s="24">
        <v>128780.9</v>
      </c>
      <c r="J15" s="24">
        <v>130712.6</v>
      </c>
      <c r="K15" s="24">
        <v>132804.03143876715</v>
      </c>
      <c r="L15" s="24">
        <v>134928.89594178743</v>
      </c>
    </row>
    <row r="16" spans="1:14" ht="63" customHeight="1" x14ac:dyDescent="0.2">
      <c r="C16" s="14" t="s">
        <v>27</v>
      </c>
      <c r="D16" s="16" t="s">
        <v>26</v>
      </c>
      <c r="E16" s="20" t="s">
        <v>228</v>
      </c>
      <c r="F16" s="6"/>
      <c r="G16" s="23">
        <v>96837.9</v>
      </c>
      <c r="H16" s="24">
        <v>33046.968000000001</v>
      </c>
      <c r="I16" s="24">
        <v>84749.6</v>
      </c>
      <c r="J16" s="24">
        <v>86020.800000000003</v>
      </c>
      <c r="K16" s="24">
        <v>87397.152287558114</v>
      </c>
      <c r="L16" s="24">
        <v>88795.506724159044</v>
      </c>
    </row>
    <row r="17" spans="3:12" ht="123.75" customHeight="1" x14ac:dyDescent="0.2">
      <c r="C17" s="14" t="s">
        <v>29</v>
      </c>
      <c r="D17" s="15" t="s">
        <v>28</v>
      </c>
      <c r="E17" s="20" t="s">
        <v>228</v>
      </c>
      <c r="F17" s="6"/>
      <c r="G17" s="23">
        <v>70925</v>
      </c>
      <c r="H17" s="24">
        <v>29971.986669999998</v>
      </c>
      <c r="I17" s="24">
        <v>66195.399999999994</v>
      </c>
      <c r="J17" s="24">
        <v>67188.399999999994</v>
      </c>
      <c r="K17" s="24">
        <v>68263.385160238264</v>
      </c>
      <c r="L17" s="24">
        <v>69355.599322802067</v>
      </c>
    </row>
    <row r="18" spans="3:12" ht="34.5" customHeight="1" x14ac:dyDescent="0.2">
      <c r="C18" s="12" t="s">
        <v>31</v>
      </c>
      <c r="D18" s="13" t="s">
        <v>30</v>
      </c>
      <c r="E18" s="26"/>
      <c r="F18" s="26"/>
      <c r="G18" s="25">
        <f>G19</f>
        <v>2927762.2</v>
      </c>
      <c r="H18" s="25">
        <f t="shared" ref="H18:L18" si="5">H19</f>
        <v>1579344.5437400001</v>
      </c>
      <c r="I18" s="25">
        <f t="shared" si="5"/>
        <v>2809303.2</v>
      </c>
      <c r="J18" s="25">
        <f t="shared" si="5"/>
        <v>2819576.3</v>
      </c>
      <c r="K18" s="25">
        <f t="shared" si="5"/>
        <v>2938809.0000000005</v>
      </c>
      <c r="L18" s="25">
        <f t="shared" si="5"/>
        <v>2991094.7040000004</v>
      </c>
    </row>
    <row r="19" spans="3:12" ht="50.25" customHeight="1" x14ac:dyDescent="0.2">
      <c r="C19" s="14" t="s">
        <v>33</v>
      </c>
      <c r="D19" s="16" t="s">
        <v>32</v>
      </c>
      <c r="E19" s="5"/>
      <c r="F19" s="6"/>
      <c r="G19" s="24">
        <f>G20+G21+G22+G23+G24+G25+G26+G27</f>
        <v>2927762.2</v>
      </c>
      <c r="H19" s="24">
        <f t="shared" ref="H19:L19" si="6">H20+H21+H22+H23+H24+H25+H26+H27</f>
        <v>1579344.5437400001</v>
      </c>
      <c r="I19" s="24">
        <f t="shared" si="6"/>
        <v>2809303.2</v>
      </c>
      <c r="J19" s="24">
        <f t="shared" si="6"/>
        <v>2819576.3</v>
      </c>
      <c r="K19" s="24">
        <f t="shared" si="6"/>
        <v>2938809.0000000005</v>
      </c>
      <c r="L19" s="24">
        <f t="shared" si="6"/>
        <v>2991094.7040000004</v>
      </c>
    </row>
    <row r="20" spans="3:12" ht="45" customHeight="1" x14ac:dyDescent="0.2">
      <c r="C20" s="17" t="s">
        <v>35</v>
      </c>
      <c r="D20" s="18" t="s">
        <v>34</v>
      </c>
      <c r="E20" s="43" t="s">
        <v>228</v>
      </c>
      <c r="F20" s="28"/>
      <c r="G20" s="29">
        <v>310738.7</v>
      </c>
      <c r="H20" s="29">
        <v>159538.38123999999</v>
      </c>
      <c r="I20" s="29">
        <v>315773</v>
      </c>
      <c r="J20" s="29">
        <v>318005</v>
      </c>
      <c r="K20" s="29">
        <v>320231</v>
      </c>
      <c r="L20" s="29">
        <v>342012</v>
      </c>
    </row>
    <row r="21" spans="3:12" ht="171" customHeight="1" x14ac:dyDescent="0.2">
      <c r="C21" s="17" t="s">
        <v>37</v>
      </c>
      <c r="D21" s="18" t="s">
        <v>36</v>
      </c>
      <c r="E21" s="31" t="s">
        <v>237</v>
      </c>
      <c r="F21" s="28"/>
      <c r="G21" s="29">
        <v>734408.6</v>
      </c>
      <c r="H21" s="29">
        <v>361160</v>
      </c>
      <c r="I21" s="29">
        <v>610094.1</v>
      </c>
      <c r="J21" s="29">
        <v>610094.1</v>
      </c>
      <c r="K21" s="29">
        <v>610094.1</v>
      </c>
      <c r="L21" s="29">
        <v>634497.86399999994</v>
      </c>
    </row>
    <row r="22" spans="3:12" ht="171" customHeight="1" x14ac:dyDescent="0.2">
      <c r="C22" s="17" t="s">
        <v>236</v>
      </c>
      <c r="D22" s="19" t="s">
        <v>235</v>
      </c>
      <c r="E22" s="31" t="s">
        <v>237</v>
      </c>
      <c r="F22" s="28"/>
      <c r="G22" s="29">
        <v>100000</v>
      </c>
      <c r="H22" s="29">
        <v>106180.63623</v>
      </c>
      <c r="I22" s="29">
        <v>152523.5</v>
      </c>
      <c r="J22" s="29">
        <v>152523.5</v>
      </c>
      <c r="K22" s="29">
        <v>152523.5</v>
      </c>
      <c r="L22" s="29">
        <v>158624.44</v>
      </c>
    </row>
    <row r="23" spans="3:12" ht="86.25" customHeight="1" x14ac:dyDescent="0.2">
      <c r="C23" s="17" t="s">
        <v>39</v>
      </c>
      <c r="D23" s="18" t="s">
        <v>38</v>
      </c>
      <c r="E23" s="31" t="s">
        <v>237</v>
      </c>
      <c r="F23" s="28"/>
      <c r="G23" s="29">
        <v>590066</v>
      </c>
      <c r="H23" s="29">
        <v>343808.99806000001</v>
      </c>
      <c r="I23" s="29">
        <v>685879.1</v>
      </c>
      <c r="J23" s="29">
        <v>766750.7</v>
      </c>
      <c r="K23" s="29">
        <v>836332.9</v>
      </c>
      <c r="L23" s="29">
        <v>836332.9</v>
      </c>
    </row>
    <row r="24" spans="3:12" ht="110.25" customHeight="1" x14ac:dyDescent="0.2">
      <c r="C24" s="17" t="s">
        <v>41</v>
      </c>
      <c r="D24" s="19" t="s">
        <v>40</v>
      </c>
      <c r="E24" s="31" t="s">
        <v>237</v>
      </c>
      <c r="F24" s="28"/>
      <c r="G24" s="29">
        <v>5877.5</v>
      </c>
      <c r="H24" s="29">
        <v>3736.7368499999998</v>
      </c>
      <c r="I24" s="29">
        <v>7139.9</v>
      </c>
      <c r="J24" s="29">
        <v>6642.3</v>
      </c>
      <c r="K24" s="29">
        <v>6966.3</v>
      </c>
      <c r="L24" s="29">
        <v>6966.3</v>
      </c>
    </row>
    <row r="25" spans="3:12" ht="102" x14ac:dyDescent="0.2">
      <c r="C25" s="17" t="s">
        <v>43</v>
      </c>
      <c r="D25" s="18" t="s">
        <v>42</v>
      </c>
      <c r="E25" s="31" t="s">
        <v>237</v>
      </c>
      <c r="F25" s="28"/>
      <c r="G25" s="29">
        <v>1249985.7</v>
      </c>
      <c r="H25" s="29">
        <v>592779.99708</v>
      </c>
      <c r="I25" s="29">
        <v>1135894</v>
      </c>
      <c r="J25" s="29">
        <v>1056731.2</v>
      </c>
      <c r="K25" s="29">
        <v>1108279.1000000001</v>
      </c>
      <c r="L25" s="29">
        <v>1108279.1000000001</v>
      </c>
    </row>
    <row r="26" spans="3:12" ht="102" x14ac:dyDescent="0.2">
      <c r="C26" s="17" t="s">
        <v>45</v>
      </c>
      <c r="D26" s="18" t="s">
        <v>44</v>
      </c>
      <c r="E26" s="31" t="s">
        <v>237</v>
      </c>
      <c r="F26" s="28"/>
      <c r="G26" s="29">
        <v>-118021.4</v>
      </c>
      <c r="H26" s="29">
        <v>-69736.16072</v>
      </c>
      <c r="I26" s="29">
        <v>-98000.4</v>
      </c>
      <c r="J26" s="29">
        <v>-91170.5</v>
      </c>
      <c r="K26" s="29">
        <v>-95617.9</v>
      </c>
      <c r="L26" s="29">
        <v>-95617.9</v>
      </c>
    </row>
    <row r="27" spans="3:12" ht="38.25" x14ac:dyDescent="0.2">
      <c r="C27" s="17" t="s">
        <v>47</v>
      </c>
      <c r="D27" s="18" t="s">
        <v>46</v>
      </c>
      <c r="E27" s="27" t="s">
        <v>228</v>
      </c>
      <c r="F27" s="28"/>
      <c r="G27" s="29">
        <v>54707.1</v>
      </c>
      <c r="H27" s="29">
        <v>81875.955000000002</v>
      </c>
      <c r="I27" s="29">
        <v>0</v>
      </c>
      <c r="J27" s="29">
        <v>0</v>
      </c>
      <c r="K27" s="29">
        <v>0</v>
      </c>
      <c r="L27" s="29">
        <v>0</v>
      </c>
    </row>
    <row r="28" spans="3:12" ht="25.5" x14ac:dyDescent="0.2">
      <c r="C28" s="12" t="s">
        <v>49</v>
      </c>
      <c r="D28" s="13" t="s">
        <v>48</v>
      </c>
      <c r="E28" s="30" t="s">
        <v>228</v>
      </c>
      <c r="F28" s="26"/>
      <c r="G28" s="25">
        <f>G29+G35</f>
        <v>936765.6</v>
      </c>
      <c r="H28" s="25">
        <f>H29+H35</f>
        <v>538480.36875000002</v>
      </c>
      <c r="I28" s="25">
        <f t="shared" ref="I28:L28" si="7">I29+I35</f>
        <v>937351.9</v>
      </c>
      <c r="J28" s="25">
        <f t="shared" si="7"/>
        <v>952563.8</v>
      </c>
      <c r="K28" s="25">
        <f t="shared" si="7"/>
        <v>965002.1</v>
      </c>
      <c r="L28" s="25">
        <f t="shared" si="7"/>
        <v>977440.39999999991</v>
      </c>
    </row>
    <row r="29" spans="3:12" ht="38.25" x14ac:dyDescent="0.2">
      <c r="C29" s="14" t="s">
        <v>238</v>
      </c>
      <c r="D29" s="16" t="s">
        <v>50</v>
      </c>
      <c r="E29" s="5" t="s">
        <v>228</v>
      </c>
      <c r="F29" s="6"/>
      <c r="G29" s="24">
        <f>G30+G32+G34</f>
        <v>936765.6</v>
      </c>
      <c r="H29" s="24">
        <f>H30+H32+H34</f>
        <v>538479.96441999997</v>
      </c>
      <c r="I29" s="24">
        <f t="shared" ref="I29:L29" si="8">I30+I32+I34</f>
        <v>937351.9</v>
      </c>
      <c r="J29" s="24">
        <f t="shared" si="8"/>
        <v>952563.8</v>
      </c>
      <c r="K29" s="24">
        <f t="shared" si="8"/>
        <v>965002.1</v>
      </c>
      <c r="L29" s="24">
        <f t="shared" si="8"/>
        <v>977440.39999999991</v>
      </c>
    </row>
    <row r="30" spans="3:12" ht="51" x14ac:dyDescent="0.2">
      <c r="C30" s="17" t="s">
        <v>239</v>
      </c>
      <c r="D30" s="18" t="s">
        <v>51</v>
      </c>
      <c r="E30" s="41" t="s">
        <v>228</v>
      </c>
      <c r="F30" s="6"/>
      <c r="G30" s="24">
        <f>G31</f>
        <v>646676</v>
      </c>
      <c r="H30" s="24">
        <f t="shared" ref="H30:L30" si="9">H31</f>
        <v>370854.55595000001</v>
      </c>
      <c r="I30" s="24">
        <f t="shared" si="9"/>
        <v>692488.4</v>
      </c>
      <c r="J30" s="24">
        <f t="shared" si="9"/>
        <v>703726.5</v>
      </c>
      <c r="K30" s="24">
        <f t="shared" si="9"/>
        <v>712915.6</v>
      </c>
      <c r="L30" s="24">
        <f t="shared" si="9"/>
        <v>722104.6</v>
      </c>
    </row>
    <row r="31" spans="3:12" ht="51" x14ac:dyDescent="0.2">
      <c r="C31" s="14" t="s">
        <v>52</v>
      </c>
      <c r="D31" s="16" t="s">
        <v>51</v>
      </c>
      <c r="E31" s="41" t="s">
        <v>228</v>
      </c>
      <c r="F31" s="6"/>
      <c r="G31" s="24">
        <v>646676</v>
      </c>
      <c r="H31" s="24">
        <v>370854.55595000001</v>
      </c>
      <c r="I31" s="24">
        <v>692488.4</v>
      </c>
      <c r="J31" s="24">
        <v>703726.5</v>
      </c>
      <c r="K31" s="24">
        <v>712915.6</v>
      </c>
      <c r="L31" s="24">
        <v>722104.6</v>
      </c>
    </row>
    <row r="32" spans="3:12" ht="63.75" x14ac:dyDescent="0.2">
      <c r="C32" s="17" t="s">
        <v>240</v>
      </c>
      <c r="D32" s="18" t="s">
        <v>53</v>
      </c>
      <c r="E32" s="41" t="s">
        <v>228</v>
      </c>
      <c r="F32" s="6"/>
      <c r="G32" s="24">
        <f>G33</f>
        <v>185610</v>
      </c>
      <c r="H32" s="24">
        <f t="shared" ref="H32:L32" si="10">H33</f>
        <v>173736.42592000001</v>
      </c>
      <c r="I32" s="24">
        <f t="shared" si="10"/>
        <v>244863.5</v>
      </c>
      <c r="J32" s="24">
        <f t="shared" si="10"/>
        <v>248837.3</v>
      </c>
      <c r="K32" s="24">
        <f t="shared" si="10"/>
        <v>252086.5</v>
      </c>
      <c r="L32" s="24">
        <f t="shared" si="10"/>
        <v>255335.8</v>
      </c>
    </row>
    <row r="33" spans="3:12" ht="63.75" x14ac:dyDescent="0.2">
      <c r="C33" s="14" t="s">
        <v>54</v>
      </c>
      <c r="D33" s="16" t="s">
        <v>53</v>
      </c>
      <c r="E33" s="41" t="s">
        <v>228</v>
      </c>
      <c r="F33" s="6"/>
      <c r="G33" s="24">
        <v>185610</v>
      </c>
      <c r="H33" s="24">
        <v>173736.42592000001</v>
      </c>
      <c r="I33" s="24">
        <v>244863.5</v>
      </c>
      <c r="J33" s="24">
        <v>248837.3</v>
      </c>
      <c r="K33" s="24">
        <v>252086.5</v>
      </c>
      <c r="L33" s="24">
        <v>255335.8</v>
      </c>
    </row>
    <row r="34" spans="3:12" ht="38.25" x14ac:dyDescent="0.2">
      <c r="C34" s="17" t="s">
        <v>56</v>
      </c>
      <c r="D34" s="18" t="s">
        <v>55</v>
      </c>
      <c r="E34" s="43" t="s">
        <v>228</v>
      </c>
      <c r="F34" s="28"/>
      <c r="G34" s="29">
        <v>104479.6</v>
      </c>
      <c r="H34" s="29">
        <v>-6111.0174500000003</v>
      </c>
      <c r="I34" s="29">
        <v>0</v>
      </c>
      <c r="J34" s="29">
        <v>0</v>
      </c>
      <c r="K34" s="29">
        <v>0</v>
      </c>
      <c r="L34" s="29">
        <v>0</v>
      </c>
    </row>
    <row r="35" spans="3:12" ht="25.5" x14ac:dyDescent="0.2">
      <c r="C35" s="17" t="s">
        <v>278</v>
      </c>
      <c r="D35" s="18" t="s">
        <v>279</v>
      </c>
      <c r="E35" s="43"/>
      <c r="F35" s="28"/>
      <c r="G35" s="29">
        <f>G36</f>
        <v>0</v>
      </c>
      <c r="H35" s="29">
        <f t="shared" ref="H35:L35" si="11">H36</f>
        <v>0.40433000000000002</v>
      </c>
      <c r="I35" s="29">
        <f t="shared" si="11"/>
        <v>0</v>
      </c>
      <c r="J35" s="29">
        <f t="shared" si="11"/>
        <v>0</v>
      </c>
      <c r="K35" s="29">
        <f t="shared" si="11"/>
        <v>0</v>
      </c>
      <c r="L35" s="29">
        <f t="shared" si="11"/>
        <v>0</v>
      </c>
    </row>
    <row r="36" spans="3:12" ht="38.25" x14ac:dyDescent="0.2">
      <c r="C36" s="14" t="s">
        <v>281</v>
      </c>
      <c r="D36" s="16" t="s">
        <v>280</v>
      </c>
      <c r="E36" s="41" t="s">
        <v>228</v>
      </c>
      <c r="F36" s="6"/>
      <c r="G36" s="24">
        <v>0</v>
      </c>
      <c r="H36" s="24">
        <v>0.40433000000000002</v>
      </c>
      <c r="I36" s="24">
        <v>0</v>
      </c>
      <c r="J36" s="24">
        <v>0</v>
      </c>
      <c r="K36" s="24">
        <v>0</v>
      </c>
      <c r="L36" s="24">
        <v>0</v>
      </c>
    </row>
    <row r="37" spans="3:12" ht="25.5" x14ac:dyDescent="0.2">
      <c r="C37" s="12" t="s">
        <v>58</v>
      </c>
      <c r="D37" s="13" t="s">
        <v>57</v>
      </c>
      <c r="E37" s="30" t="s">
        <v>228</v>
      </c>
      <c r="F37" s="26"/>
      <c r="G37" s="25">
        <f>G38+G41+G44</f>
        <v>16536900.199999999</v>
      </c>
      <c r="H37" s="25">
        <f t="shared" ref="H37:L37" si="12">H38+H41+H44</f>
        <v>8436103.9518100005</v>
      </c>
      <c r="I37" s="25">
        <f t="shared" si="12"/>
        <v>19225830.5</v>
      </c>
      <c r="J37" s="25">
        <f t="shared" si="12"/>
        <v>21919633.399999999</v>
      </c>
      <c r="K37" s="25">
        <f t="shared" si="12"/>
        <v>24921505.5</v>
      </c>
      <c r="L37" s="25">
        <f t="shared" si="12"/>
        <v>25292482.899999999</v>
      </c>
    </row>
    <row r="38" spans="3:12" ht="25.5" x14ac:dyDescent="0.2">
      <c r="C38" s="17" t="s">
        <v>60</v>
      </c>
      <c r="D38" s="18" t="s">
        <v>59</v>
      </c>
      <c r="E38" s="27" t="s">
        <v>228</v>
      </c>
      <c r="F38" s="28"/>
      <c r="G38" s="29">
        <f>G39+G40</f>
        <v>15384014.5</v>
      </c>
      <c r="H38" s="29">
        <f t="shared" ref="H38:L38" si="13">H39+H40</f>
        <v>8149854.4524099994</v>
      </c>
      <c r="I38" s="29">
        <f t="shared" si="13"/>
        <v>18133441.5</v>
      </c>
      <c r="J38" s="29">
        <f t="shared" si="13"/>
        <v>20743705.399999999</v>
      </c>
      <c r="K38" s="29">
        <f t="shared" si="13"/>
        <v>23670716.5</v>
      </c>
      <c r="L38" s="29">
        <f t="shared" si="13"/>
        <v>24004208.899999999</v>
      </c>
    </row>
    <row r="39" spans="3:12" ht="38.25" x14ac:dyDescent="0.2">
      <c r="C39" s="14" t="s">
        <v>62</v>
      </c>
      <c r="D39" s="16" t="s">
        <v>61</v>
      </c>
      <c r="E39" s="5" t="s">
        <v>228</v>
      </c>
      <c r="F39" s="6"/>
      <c r="G39" s="24">
        <v>6488858.7000000002</v>
      </c>
      <c r="H39" s="24">
        <v>2756768.58085</v>
      </c>
      <c r="I39" s="24">
        <v>5340353.0999999996</v>
      </c>
      <c r="J39" s="24">
        <v>6739412.9000000004</v>
      </c>
      <c r="K39" s="24">
        <v>7455220</v>
      </c>
      <c r="L39" s="24">
        <v>7788712.2999999998</v>
      </c>
    </row>
    <row r="40" spans="3:12" ht="38.25" x14ac:dyDescent="0.2">
      <c r="C40" s="14" t="s">
        <v>64</v>
      </c>
      <c r="D40" s="16" t="s">
        <v>63</v>
      </c>
      <c r="E40" s="5" t="s">
        <v>228</v>
      </c>
      <c r="F40" s="6"/>
      <c r="G40" s="24">
        <v>8895155.8000000007</v>
      </c>
      <c r="H40" s="24">
        <v>5393085.8715599999</v>
      </c>
      <c r="I40" s="24">
        <v>12793088.4</v>
      </c>
      <c r="J40" s="24">
        <v>14004292.5</v>
      </c>
      <c r="K40" s="24">
        <v>16215496.5</v>
      </c>
      <c r="L40" s="24">
        <v>16215496.6</v>
      </c>
    </row>
    <row r="41" spans="3:12" ht="25.5" x14ac:dyDescent="0.2">
      <c r="C41" s="17" t="s">
        <v>66</v>
      </c>
      <c r="D41" s="18" t="s">
        <v>65</v>
      </c>
      <c r="E41" s="27" t="s">
        <v>228</v>
      </c>
      <c r="F41" s="28"/>
      <c r="G41" s="29">
        <f>G42+G43</f>
        <v>1151625.7</v>
      </c>
      <c r="H41" s="29">
        <f t="shared" ref="H41:L41" si="14">H42+H43</f>
        <v>285629.99362000002</v>
      </c>
      <c r="I41" s="29">
        <f t="shared" si="14"/>
        <v>1091093</v>
      </c>
      <c r="J41" s="29">
        <f t="shared" si="14"/>
        <v>1174628</v>
      </c>
      <c r="K41" s="29">
        <f t="shared" si="14"/>
        <v>1249489</v>
      </c>
      <c r="L41" s="29">
        <f t="shared" si="14"/>
        <v>1286974</v>
      </c>
    </row>
    <row r="42" spans="3:12" ht="25.5" x14ac:dyDescent="0.2">
      <c r="C42" s="14" t="s">
        <v>68</v>
      </c>
      <c r="D42" s="16" t="s">
        <v>67</v>
      </c>
      <c r="E42" s="5" t="s">
        <v>228</v>
      </c>
      <c r="F42" s="6"/>
      <c r="G42" s="24">
        <v>339925.7</v>
      </c>
      <c r="H42" s="24">
        <v>181705.26391000001</v>
      </c>
      <c r="I42" s="24">
        <v>300788</v>
      </c>
      <c r="J42" s="24">
        <v>314323</v>
      </c>
      <c r="K42" s="24">
        <v>326896</v>
      </c>
      <c r="L42" s="24">
        <v>336703</v>
      </c>
    </row>
    <row r="43" spans="3:12" ht="25.5" x14ac:dyDescent="0.2">
      <c r="C43" s="14" t="s">
        <v>70</v>
      </c>
      <c r="D43" s="16" t="s">
        <v>69</v>
      </c>
      <c r="E43" s="5" t="s">
        <v>228</v>
      </c>
      <c r="F43" s="6"/>
      <c r="G43" s="24">
        <v>811700</v>
      </c>
      <c r="H43" s="24">
        <v>103924.72971</v>
      </c>
      <c r="I43" s="24">
        <v>790305</v>
      </c>
      <c r="J43" s="24">
        <v>860305</v>
      </c>
      <c r="K43" s="24">
        <v>922593</v>
      </c>
      <c r="L43" s="24">
        <v>950271</v>
      </c>
    </row>
    <row r="44" spans="3:12" ht="25.5" x14ac:dyDescent="0.2">
      <c r="C44" s="17" t="s">
        <v>72</v>
      </c>
      <c r="D44" s="18" t="s">
        <v>71</v>
      </c>
      <c r="E44" s="27" t="s">
        <v>228</v>
      </c>
      <c r="F44" s="28"/>
      <c r="G44" s="29">
        <v>1260</v>
      </c>
      <c r="H44" s="29">
        <v>619.50577999999996</v>
      </c>
      <c r="I44" s="29">
        <v>1296</v>
      </c>
      <c r="J44" s="29">
        <v>1300</v>
      </c>
      <c r="K44" s="29">
        <v>1300</v>
      </c>
      <c r="L44" s="29">
        <v>1300</v>
      </c>
    </row>
    <row r="45" spans="3:12" ht="25.5" x14ac:dyDescent="0.2">
      <c r="C45" s="12" t="s">
        <v>74</v>
      </c>
      <c r="D45" s="13" t="s">
        <v>73</v>
      </c>
      <c r="E45" s="30" t="s">
        <v>228</v>
      </c>
      <c r="F45" s="26"/>
      <c r="G45" s="25">
        <f>G46+G50</f>
        <v>311135.90000000002</v>
      </c>
      <c r="H45" s="25">
        <f t="shared" ref="H45:L45" si="15">H46+H50</f>
        <v>212300.40164</v>
      </c>
      <c r="I45" s="25">
        <f t="shared" si="15"/>
        <v>390432</v>
      </c>
      <c r="J45" s="25">
        <f t="shared" si="15"/>
        <v>409936</v>
      </c>
      <c r="K45" s="25">
        <f t="shared" si="15"/>
        <v>430482</v>
      </c>
      <c r="L45" s="25">
        <f t="shared" si="15"/>
        <v>430487</v>
      </c>
    </row>
    <row r="46" spans="3:12" ht="25.5" x14ac:dyDescent="0.2">
      <c r="C46" s="17" t="s">
        <v>76</v>
      </c>
      <c r="D46" s="18" t="s">
        <v>75</v>
      </c>
      <c r="E46" s="5" t="s">
        <v>228</v>
      </c>
      <c r="F46" s="6"/>
      <c r="G46" s="24">
        <f>G47+G48+G49</f>
        <v>308395.90000000002</v>
      </c>
      <c r="H46" s="24">
        <f t="shared" ref="H46:L46" si="16">H47+H48+H49</f>
        <v>212042.43486000001</v>
      </c>
      <c r="I46" s="24">
        <f t="shared" si="16"/>
        <v>386606</v>
      </c>
      <c r="J46" s="24">
        <f t="shared" si="16"/>
        <v>406106</v>
      </c>
      <c r="K46" s="24">
        <f t="shared" si="16"/>
        <v>426647</v>
      </c>
      <c r="L46" s="24">
        <f t="shared" si="16"/>
        <v>426647</v>
      </c>
    </row>
    <row r="47" spans="3:12" ht="38.25" x14ac:dyDescent="0.2">
      <c r="C47" s="14" t="s">
        <v>78</v>
      </c>
      <c r="D47" s="16" t="s">
        <v>77</v>
      </c>
      <c r="E47" s="5" t="s">
        <v>228</v>
      </c>
      <c r="F47" s="6"/>
      <c r="G47" s="24">
        <v>73495.8</v>
      </c>
      <c r="H47" s="24">
        <v>38766.251049999999</v>
      </c>
      <c r="I47" s="24">
        <v>65435</v>
      </c>
      <c r="J47" s="24">
        <v>67500</v>
      </c>
      <c r="K47" s="24">
        <v>67500</v>
      </c>
      <c r="L47" s="24">
        <v>67500</v>
      </c>
    </row>
    <row r="48" spans="3:12" ht="38.25" x14ac:dyDescent="0.2">
      <c r="C48" s="14" t="s">
        <v>80</v>
      </c>
      <c r="D48" s="16" t="s">
        <v>79</v>
      </c>
      <c r="E48" s="5" t="s">
        <v>228</v>
      </c>
      <c r="F48" s="6"/>
      <c r="G48" s="24">
        <v>64184.800000000003</v>
      </c>
      <c r="H48" s="24">
        <v>60801.877200000003</v>
      </c>
      <c r="I48" s="24">
        <v>94841</v>
      </c>
      <c r="J48" s="24">
        <v>95100</v>
      </c>
      <c r="K48" s="24">
        <v>95100</v>
      </c>
      <c r="L48" s="24">
        <v>95100</v>
      </c>
    </row>
    <row r="49" spans="3:15" ht="25.5" x14ac:dyDescent="0.2">
      <c r="C49" s="14" t="s">
        <v>242</v>
      </c>
      <c r="D49" s="16" t="s">
        <v>241</v>
      </c>
      <c r="E49" s="5" t="s">
        <v>228</v>
      </c>
      <c r="F49" s="6"/>
      <c r="G49" s="24">
        <v>170715.3</v>
      </c>
      <c r="H49" s="24">
        <v>112474.30661</v>
      </c>
      <c r="I49" s="24">
        <v>226330</v>
      </c>
      <c r="J49" s="24">
        <v>243506</v>
      </c>
      <c r="K49" s="24">
        <v>264047</v>
      </c>
      <c r="L49" s="24">
        <v>264047</v>
      </c>
    </row>
    <row r="50" spans="3:15" ht="51" x14ac:dyDescent="0.2">
      <c r="C50" s="17" t="s">
        <v>82</v>
      </c>
      <c r="D50" s="18" t="s">
        <v>81</v>
      </c>
      <c r="E50" s="5" t="s">
        <v>228</v>
      </c>
      <c r="F50" s="6"/>
      <c r="G50" s="24">
        <f>G51+G52</f>
        <v>2740</v>
      </c>
      <c r="H50" s="24">
        <f t="shared" ref="H50:L50" si="17">H51+H52</f>
        <v>257.96678000000003</v>
      </c>
      <c r="I50" s="24">
        <f t="shared" si="17"/>
        <v>3826</v>
      </c>
      <c r="J50" s="24">
        <f t="shared" si="17"/>
        <v>3830</v>
      </c>
      <c r="K50" s="24">
        <f t="shared" si="17"/>
        <v>3835</v>
      </c>
      <c r="L50" s="24">
        <f t="shared" si="17"/>
        <v>3840</v>
      </c>
    </row>
    <row r="51" spans="3:15" ht="25.5" x14ac:dyDescent="0.2">
      <c r="C51" s="14" t="s">
        <v>84</v>
      </c>
      <c r="D51" s="16" t="s">
        <v>83</v>
      </c>
      <c r="E51" s="5" t="s">
        <v>228</v>
      </c>
      <c r="F51" s="6"/>
      <c r="G51" s="24">
        <v>2600</v>
      </c>
      <c r="H51" s="24">
        <v>228.96</v>
      </c>
      <c r="I51" s="24">
        <v>3630.5109489051092</v>
      </c>
      <c r="J51" s="24">
        <v>3634.3</v>
      </c>
      <c r="K51" s="24">
        <v>3639.1</v>
      </c>
      <c r="L51" s="24">
        <v>3643.8</v>
      </c>
    </row>
    <row r="52" spans="3:15" ht="38.25" x14ac:dyDescent="0.2">
      <c r="C52" s="14" t="s">
        <v>86</v>
      </c>
      <c r="D52" s="16" t="s">
        <v>85</v>
      </c>
      <c r="E52" s="5" t="s">
        <v>228</v>
      </c>
      <c r="F52" s="6"/>
      <c r="G52" s="24">
        <v>140</v>
      </c>
      <c r="H52" s="24">
        <v>29.006779999999999</v>
      </c>
      <c r="I52" s="24">
        <v>195.48905109489078</v>
      </c>
      <c r="J52" s="24">
        <v>195.7</v>
      </c>
      <c r="K52" s="24">
        <v>195.9</v>
      </c>
      <c r="L52" s="24">
        <v>196.2</v>
      </c>
    </row>
    <row r="53" spans="3:15" ht="25.5" x14ac:dyDescent="0.2">
      <c r="C53" s="12" t="s">
        <v>88</v>
      </c>
      <c r="D53" s="13" t="s">
        <v>87</v>
      </c>
      <c r="E53" s="26"/>
      <c r="F53" s="26"/>
      <c r="G53" s="25">
        <f t="shared" ref="G53:L53" si="18">G54+G56+G57</f>
        <v>180353.59999999998</v>
      </c>
      <c r="H53" s="25">
        <f t="shared" si="18"/>
        <v>65953.482239999983</v>
      </c>
      <c r="I53" s="25">
        <f t="shared" si="18"/>
        <v>145460</v>
      </c>
      <c r="J53" s="25">
        <f t="shared" si="18"/>
        <v>149453.40000000002</v>
      </c>
      <c r="K53" s="25">
        <f t="shared" si="18"/>
        <v>160220.38880000002</v>
      </c>
      <c r="L53" s="25">
        <f t="shared" si="18"/>
        <v>164298.06806799999</v>
      </c>
    </row>
    <row r="54" spans="3:15" ht="51" x14ac:dyDescent="0.2">
      <c r="C54" s="35" t="s">
        <v>286</v>
      </c>
      <c r="D54" s="35" t="s">
        <v>249</v>
      </c>
      <c r="E54" s="28"/>
      <c r="F54" s="28"/>
      <c r="G54" s="29">
        <f>G55</f>
        <v>15</v>
      </c>
      <c r="H54" s="29">
        <f t="shared" ref="H54:L54" si="19">H55</f>
        <v>9.2250899999999998</v>
      </c>
      <c r="I54" s="29">
        <f t="shared" si="19"/>
        <v>15</v>
      </c>
      <c r="J54" s="29">
        <f t="shared" si="19"/>
        <v>15.7</v>
      </c>
      <c r="K54" s="29">
        <f t="shared" si="19"/>
        <v>16.399999999999999</v>
      </c>
      <c r="L54" s="29">
        <f t="shared" si="19"/>
        <v>17.100000000000001</v>
      </c>
    </row>
    <row r="55" spans="3:15" ht="38.25" x14ac:dyDescent="0.2">
      <c r="C55" s="32" t="s">
        <v>285</v>
      </c>
      <c r="D55" s="33" t="s">
        <v>250</v>
      </c>
      <c r="E55" s="48" t="s">
        <v>284</v>
      </c>
      <c r="F55" s="6"/>
      <c r="G55" s="24">
        <v>15</v>
      </c>
      <c r="H55" s="24">
        <v>9.2250899999999998</v>
      </c>
      <c r="I55" s="24">
        <v>15</v>
      </c>
      <c r="J55" s="24">
        <v>15.7</v>
      </c>
      <c r="K55" s="24">
        <v>16.399999999999999</v>
      </c>
      <c r="L55" s="24">
        <v>17.100000000000001</v>
      </c>
    </row>
    <row r="56" spans="3:15" ht="102" x14ac:dyDescent="0.2">
      <c r="C56" s="17" t="s">
        <v>288</v>
      </c>
      <c r="D56" s="18" t="s">
        <v>89</v>
      </c>
      <c r="E56" s="49" t="s">
        <v>287</v>
      </c>
      <c r="F56" s="6"/>
      <c r="G56" s="24">
        <v>1334.6</v>
      </c>
      <c r="H56" s="24">
        <v>2119.6999999999998</v>
      </c>
      <c r="I56" s="24">
        <v>4000</v>
      </c>
      <c r="J56" s="24">
        <v>4192</v>
      </c>
      <c r="K56" s="24">
        <v>4380.6400000000003</v>
      </c>
      <c r="L56" s="24">
        <v>4569</v>
      </c>
    </row>
    <row r="57" spans="3:15" ht="51" x14ac:dyDescent="0.2">
      <c r="C57" s="14" t="s">
        <v>91</v>
      </c>
      <c r="D57" s="16" t="s">
        <v>90</v>
      </c>
      <c r="E57" s="6"/>
      <c r="F57" s="6"/>
      <c r="G57" s="24">
        <f>G58+G59+G60+G62+G63+G64+G65+G66+G69+G71+G73+G74+G75+G76</f>
        <v>179003.99999999997</v>
      </c>
      <c r="H57" s="24">
        <f t="shared" ref="H57:L57" si="20">H58+H59+H60+H62+H63+H64+H65+H66+H69+H71+H73+H74+H75+H76</f>
        <v>63824.557149999986</v>
      </c>
      <c r="I57" s="24">
        <f t="shared" si="20"/>
        <v>141445</v>
      </c>
      <c r="J57" s="24">
        <f t="shared" si="20"/>
        <v>145245.70000000001</v>
      </c>
      <c r="K57" s="24">
        <f t="shared" si="20"/>
        <v>155823.34880000001</v>
      </c>
      <c r="L57" s="24">
        <f t="shared" si="20"/>
        <v>159711.96806799999</v>
      </c>
      <c r="O57" s="36"/>
    </row>
    <row r="58" spans="3:15" ht="112.5" customHeight="1" x14ac:dyDescent="0.2">
      <c r="C58" s="34" t="s">
        <v>289</v>
      </c>
      <c r="D58" s="35" t="s">
        <v>247</v>
      </c>
      <c r="E58" s="50" t="s">
        <v>284</v>
      </c>
      <c r="F58" s="28"/>
      <c r="G58" s="29">
        <v>500</v>
      </c>
      <c r="H58" s="29">
        <v>137.92400000000001</v>
      </c>
      <c r="I58" s="29">
        <v>250</v>
      </c>
      <c r="J58" s="29">
        <v>262</v>
      </c>
      <c r="K58" s="29">
        <v>273.79000000000002</v>
      </c>
      <c r="L58" s="29">
        <v>285.60000000000002</v>
      </c>
    </row>
    <row r="59" spans="3:15" ht="51" x14ac:dyDescent="0.2">
      <c r="C59" s="17" t="s">
        <v>291</v>
      </c>
      <c r="D59" s="18" t="s">
        <v>92</v>
      </c>
      <c r="E59" s="41" t="s">
        <v>290</v>
      </c>
      <c r="F59" s="6"/>
      <c r="G59" s="24">
        <v>82000</v>
      </c>
      <c r="H59" s="24">
        <v>28203.187999999998</v>
      </c>
      <c r="I59" s="24">
        <v>65000</v>
      </c>
      <c r="J59" s="24">
        <v>68120</v>
      </c>
      <c r="K59" s="24">
        <v>71185.399999999994</v>
      </c>
      <c r="L59" s="24">
        <v>74246.372199999983</v>
      </c>
    </row>
    <row r="60" spans="3:15" ht="89.25" x14ac:dyDescent="0.2">
      <c r="C60" s="17" t="s">
        <v>94</v>
      </c>
      <c r="D60" s="18" t="s">
        <v>93</v>
      </c>
      <c r="E60" s="6"/>
      <c r="F60" s="6"/>
      <c r="G60" s="24">
        <f>G61</f>
        <v>72664</v>
      </c>
      <c r="H60" s="24">
        <f>H61</f>
        <v>21786.25</v>
      </c>
      <c r="I60" s="24">
        <f t="shared" ref="I60:L60" si="21">I61</f>
        <v>49683</v>
      </c>
      <c r="J60" s="24">
        <f t="shared" si="21"/>
        <v>47620.7</v>
      </c>
      <c r="K60" s="24">
        <f t="shared" si="21"/>
        <v>50004.9</v>
      </c>
      <c r="L60" s="24">
        <f t="shared" si="21"/>
        <v>49103.4</v>
      </c>
    </row>
    <row r="61" spans="3:15" ht="102" x14ac:dyDescent="0.2">
      <c r="C61" s="14" t="s">
        <v>96</v>
      </c>
      <c r="D61" s="16" t="s">
        <v>95</v>
      </c>
      <c r="E61" s="41" t="s">
        <v>293</v>
      </c>
      <c r="F61" s="6"/>
      <c r="G61" s="23">
        <v>72664</v>
      </c>
      <c r="H61" s="24">
        <v>21786.25</v>
      </c>
      <c r="I61" s="24">
        <v>49683</v>
      </c>
      <c r="J61" s="24">
        <v>47620.7</v>
      </c>
      <c r="K61" s="24">
        <v>50004.9</v>
      </c>
      <c r="L61" s="24">
        <v>49103.4</v>
      </c>
    </row>
    <row r="62" spans="3:15" ht="38.25" x14ac:dyDescent="0.2">
      <c r="C62" s="17" t="s">
        <v>294</v>
      </c>
      <c r="D62" s="18" t="s">
        <v>97</v>
      </c>
      <c r="E62" s="54" t="s">
        <v>287</v>
      </c>
      <c r="F62" s="51"/>
      <c r="G62" s="47">
        <v>2516.9</v>
      </c>
      <c r="H62" s="47">
        <v>1481.05117</v>
      </c>
      <c r="I62" s="47">
        <v>2900</v>
      </c>
      <c r="J62" s="47">
        <v>3039.2</v>
      </c>
      <c r="K62" s="47">
        <v>3175.9639999999995</v>
      </c>
      <c r="L62" s="47">
        <v>3312.5</v>
      </c>
    </row>
    <row r="63" spans="3:15" ht="89.25" x14ac:dyDescent="0.2">
      <c r="C63" s="34" t="s">
        <v>296</v>
      </c>
      <c r="D63" s="35" t="s">
        <v>248</v>
      </c>
      <c r="E63" s="55" t="s">
        <v>295</v>
      </c>
      <c r="F63" s="44"/>
      <c r="G63" s="45">
        <v>187.2</v>
      </c>
      <c r="H63" s="45">
        <v>96.4</v>
      </c>
      <c r="I63" s="45">
        <v>200</v>
      </c>
      <c r="J63" s="45">
        <v>209.6</v>
      </c>
      <c r="K63" s="45">
        <v>219</v>
      </c>
      <c r="L63" s="45">
        <v>228.5</v>
      </c>
    </row>
    <row r="64" spans="3:15" ht="51" x14ac:dyDescent="0.2">
      <c r="C64" s="34" t="s">
        <v>297</v>
      </c>
      <c r="D64" s="35" t="s">
        <v>98</v>
      </c>
      <c r="E64" s="55" t="s">
        <v>295</v>
      </c>
      <c r="F64" s="46"/>
      <c r="G64" s="47">
        <v>4</v>
      </c>
      <c r="H64" s="47">
        <v>4</v>
      </c>
      <c r="I64" s="47">
        <v>4</v>
      </c>
      <c r="J64" s="47">
        <v>4.2</v>
      </c>
      <c r="K64" s="47">
        <v>4.4000000000000004</v>
      </c>
      <c r="L64" s="47">
        <v>4.5999999999999996</v>
      </c>
    </row>
    <row r="65" spans="3:12" ht="114.75" x14ac:dyDescent="0.2">
      <c r="C65" s="34" t="s">
        <v>283</v>
      </c>
      <c r="D65" s="35" t="s">
        <v>99</v>
      </c>
      <c r="E65" s="63" t="s">
        <v>282</v>
      </c>
      <c r="F65" s="46"/>
      <c r="G65" s="47">
        <v>326.10000000000002</v>
      </c>
      <c r="H65" s="47">
        <v>153.09997999999999</v>
      </c>
      <c r="I65" s="47">
        <v>200</v>
      </c>
      <c r="J65" s="47">
        <v>209.6</v>
      </c>
      <c r="K65" s="47">
        <v>219.03200000000001</v>
      </c>
      <c r="L65" s="47">
        <v>228.5</v>
      </c>
    </row>
    <row r="66" spans="3:12" ht="102" x14ac:dyDescent="0.2">
      <c r="C66" s="17" t="s">
        <v>101</v>
      </c>
      <c r="D66" s="18" t="s">
        <v>100</v>
      </c>
      <c r="E66" s="28"/>
      <c r="F66" s="28"/>
      <c r="G66" s="29">
        <f>G67+G68</f>
        <v>9093.7999999999993</v>
      </c>
      <c r="H66" s="29">
        <f>H67+H68</f>
        <v>5138.0940000000001</v>
      </c>
      <c r="I66" s="29">
        <f t="shared" ref="I66:L66" si="22">I67+I68</f>
        <v>11330</v>
      </c>
      <c r="J66" s="29">
        <f t="shared" si="22"/>
        <v>11873.8</v>
      </c>
      <c r="K66" s="29">
        <f t="shared" si="22"/>
        <v>12408.162799999998</v>
      </c>
      <c r="L66" s="29">
        <f t="shared" si="22"/>
        <v>12941.695867999997</v>
      </c>
    </row>
    <row r="67" spans="3:12" ht="120" customHeight="1" x14ac:dyDescent="0.2">
      <c r="C67" s="14" t="s">
        <v>298</v>
      </c>
      <c r="D67" s="16" t="s">
        <v>246</v>
      </c>
      <c r="E67" s="48" t="s">
        <v>287</v>
      </c>
      <c r="F67" s="6"/>
      <c r="G67" s="24">
        <v>0</v>
      </c>
      <c r="H67" s="24">
        <v>170.8</v>
      </c>
      <c r="I67" s="24">
        <v>230</v>
      </c>
      <c r="J67" s="24">
        <v>241</v>
      </c>
      <c r="K67" s="24">
        <v>251.88679999999999</v>
      </c>
      <c r="L67" s="24">
        <v>262.7</v>
      </c>
    </row>
    <row r="68" spans="3:12" ht="219" customHeight="1" x14ac:dyDescent="0.2">
      <c r="C68" s="14" t="s">
        <v>300</v>
      </c>
      <c r="D68" s="15" t="s">
        <v>102</v>
      </c>
      <c r="E68" s="41" t="s">
        <v>299</v>
      </c>
      <c r="F68" s="6"/>
      <c r="G68" s="24">
        <v>9093.7999999999993</v>
      </c>
      <c r="H68" s="24">
        <v>4967.2939999999999</v>
      </c>
      <c r="I68" s="24">
        <v>11100</v>
      </c>
      <c r="J68" s="24">
        <v>11632.8</v>
      </c>
      <c r="K68" s="24">
        <v>12156.275999999998</v>
      </c>
      <c r="L68" s="24">
        <v>12678.995867999996</v>
      </c>
    </row>
    <row r="69" spans="3:12" ht="89.25" x14ac:dyDescent="0.2">
      <c r="C69" s="17" t="s">
        <v>104</v>
      </c>
      <c r="D69" s="18" t="s">
        <v>103</v>
      </c>
      <c r="E69" s="28"/>
      <c r="F69" s="28"/>
      <c r="G69" s="29">
        <f>G70</f>
        <v>9600</v>
      </c>
      <c r="H69" s="29">
        <f t="shared" ref="H69:L69" si="23">H70</f>
        <v>5415.6</v>
      </c>
      <c r="I69" s="29">
        <f t="shared" si="23"/>
        <v>9600</v>
      </c>
      <c r="J69" s="29">
        <f t="shared" si="23"/>
        <v>11600</v>
      </c>
      <c r="K69" s="29">
        <f>K70</f>
        <v>16600</v>
      </c>
      <c r="L69" s="29">
        <f t="shared" si="23"/>
        <v>17600</v>
      </c>
    </row>
    <row r="70" spans="3:12" ht="127.5" x14ac:dyDescent="0.2">
      <c r="C70" s="14" t="s">
        <v>302</v>
      </c>
      <c r="D70" s="15" t="s">
        <v>105</v>
      </c>
      <c r="E70" s="20" t="s">
        <v>301</v>
      </c>
      <c r="F70" s="6"/>
      <c r="G70" s="24">
        <v>9600</v>
      </c>
      <c r="H70" s="24">
        <v>5415.6</v>
      </c>
      <c r="I70" s="24">
        <v>9600</v>
      </c>
      <c r="J70" s="24">
        <v>11600</v>
      </c>
      <c r="K70" s="24">
        <v>16600</v>
      </c>
      <c r="L70" s="24">
        <v>17600</v>
      </c>
    </row>
    <row r="71" spans="3:12" ht="89.25" x14ac:dyDescent="0.2">
      <c r="C71" s="17" t="s">
        <v>303</v>
      </c>
      <c r="D71" s="19" t="s">
        <v>244</v>
      </c>
      <c r="E71" s="28"/>
      <c r="F71" s="28"/>
      <c r="G71" s="29">
        <f>G72</f>
        <v>149.80000000000001</v>
      </c>
      <c r="H71" s="29">
        <f>H72</f>
        <v>195.45</v>
      </c>
      <c r="I71" s="29">
        <f t="shared" ref="I71:L71" si="24">I72</f>
        <v>320</v>
      </c>
      <c r="J71" s="29">
        <f t="shared" si="24"/>
        <v>320</v>
      </c>
      <c r="K71" s="29">
        <f t="shared" si="24"/>
        <v>320</v>
      </c>
      <c r="L71" s="29">
        <f t="shared" si="24"/>
        <v>320</v>
      </c>
    </row>
    <row r="72" spans="3:12" ht="114.75" x14ac:dyDescent="0.2">
      <c r="C72" s="14" t="s">
        <v>304</v>
      </c>
      <c r="D72" s="15" t="s">
        <v>245</v>
      </c>
      <c r="E72" s="20" t="s">
        <v>292</v>
      </c>
      <c r="F72" s="6"/>
      <c r="G72" s="24">
        <v>149.80000000000001</v>
      </c>
      <c r="H72" s="24">
        <v>195.45</v>
      </c>
      <c r="I72" s="24">
        <v>320</v>
      </c>
      <c r="J72" s="24">
        <v>320</v>
      </c>
      <c r="K72" s="24">
        <v>320</v>
      </c>
      <c r="L72" s="24">
        <v>320</v>
      </c>
    </row>
    <row r="73" spans="3:12" s="66" customFormat="1" ht="63.75" x14ac:dyDescent="0.2">
      <c r="C73" s="67" t="s">
        <v>306</v>
      </c>
      <c r="D73" s="68" t="s">
        <v>243</v>
      </c>
      <c r="E73" s="69" t="s">
        <v>305</v>
      </c>
      <c r="F73" s="70"/>
      <c r="G73" s="71">
        <v>728.4</v>
      </c>
      <c r="H73" s="71">
        <v>330</v>
      </c>
      <c r="I73" s="71">
        <v>602</v>
      </c>
      <c r="J73" s="71">
        <v>602</v>
      </c>
      <c r="K73" s="71">
        <v>0</v>
      </c>
      <c r="L73" s="71">
        <v>0</v>
      </c>
    </row>
    <row r="74" spans="3:12" ht="102" x14ac:dyDescent="0.2">
      <c r="C74" s="14" t="s">
        <v>308</v>
      </c>
      <c r="D74" s="15" t="s">
        <v>106</v>
      </c>
      <c r="E74" s="41" t="s">
        <v>307</v>
      </c>
      <c r="F74" s="6"/>
      <c r="G74" s="24">
        <v>613.79999999999995</v>
      </c>
      <c r="H74" s="24">
        <v>556</v>
      </c>
      <c r="I74" s="24">
        <v>700</v>
      </c>
      <c r="J74" s="24">
        <v>700</v>
      </c>
      <c r="K74" s="24">
        <v>700</v>
      </c>
      <c r="L74" s="24">
        <v>700</v>
      </c>
    </row>
    <row r="75" spans="3:12" ht="114.75" x14ac:dyDescent="0.2">
      <c r="C75" s="14" t="s">
        <v>309</v>
      </c>
      <c r="D75" s="15" t="s">
        <v>107</v>
      </c>
      <c r="E75" s="41" t="s">
        <v>307</v>
      </c>
      <c r="F75" s="6"/>
      <c r="G75" s="24">
        <v>74.599999999999994</v>
      </c>
      <c r="H75" s="24">
        <v>27.5</v>
      </c>
      <c r="I75" s="72">
        <v>60</v>
      </c>
      <c r="J75" s="24">
        <v>60</v>
      </c>
      <c r="K75" s="24">
        <v>60</v>
      </c>
      <c r="L75" s="24">
        <v>60</v>
      </c>
    </row>
    <row r="76" spans="3:12" ht="76.5" x14ac:dyDescent="0.2">
      <c r="C76" s="14" t="s">
        <v>310</v>
      </c>
      <c r="D76" s="16" t="s">
        <v>108</v>
      </c>
      <c r="E76" s="41" t="s">
        <v>299</v>
      </c>
      <c r="F76" s="6"/>
      <c r="G76" s="24">
        <v>545.4</v>
      </c>
      <c r="H76" s="24">
        <v>300</v>
      </c>
      <c r="I76" s="24">
        <v>596</v>
      </c>
      <c r="J76" s="24">
        <v>624.6</v>
      </c>
      <c r="K76" s="24">
        <v>652.70000000000005</v>
      </c>
      <c r="L76" s="24">
        <v>680.8</v>
      </c>
    </row>
    <row r="77" spans="3:12" ht="38.25" x14ac:dyDescent="0.2">
      <c r="C77" s="12" t="s">
        <v>311</v>
      </c>
      <c r="D77" s="13" t="s">
        <v>109</v>
      </c>
      <c r="E77" s="41" t="s">
        <v>284</v>
      </c>
      <c r="F77" s="6"/>
      <c r="G77" s="24">
        <v>0</v>
      </c>
      <c r="H77" s="24">
        <v>1.4663900000000001</v>
      </c>
      <c r="I77" s="24">
        <v>0</v>
      </c>
      <c r="J77" s="24">
        <v>0</v>
      </c>
      <c r="K77" s="24">
        <v>0</v>
      </c>
      <c r="L77" s="24">
        <v>0</v>
      </c>
    </row>
    <row r="78" spans="3:12" ht="38.25" x14ac:dyDescent="0.2">
      <c r="C78" s="12" t="s">
        <v>111</v>
      </c>
      <c r="D78" s="13" t="s">
        <v>110</v>
      </c>
      <c r="E78" s="26"/>
      <c r="F78" s="26"/>
      <c r="G78" s="25">
        <f>G79+G81+G83+G88+G90+G93</f>
        <v>72202.5</v>
      </c>
      <c r="H78" s="25">
        <f t="shared" ref="H78:L78" si="25">H79+H81+H83+H88+H90+H93</f>
        <v>28504.817080000001</v>
      </c>
      <c r="I78" s="25">
        <f t="shared" si="25"/>
        <v>62750.9</v>
      </c>
      <c r="J78" s="25">
        <f t="shared" si="25"/>
        <v>63958.100000000013</v>
      </c>
      <c r="K78" s="25">
        <f t="shared" si="25"/>
        <v>65553.900000000009</v>
      </c>
      <c r="L78" s="25">
        <f t="shared" si="25"/>
        <v>67229.699999999983</v>
      </c>
    </row>
    <row r="79" spans="3:12" ht="59.25" customHeight="1" x14ac:dyDescent="0.2">
      <c r="C79" s="17" t="s">
        <v>113</v>
      </c>
      <c r="D79" s="18" t="s">
        <v>112</v>
      </c>
      <c r="E79" s="58"/>
      <c r="F79" s="6"/>
      <c r="G79" s="24">
        <f>G80</f>
        <v>200</v>
      </c>
      <c r="H79" s="24">
        <f t="shared" ref="H79:L79" si="26">H80</f>
        <v>0</v>
      </c>
      <c r="I79" s="24">
        <f t="shared" si="26"/>
        <v>1600</v>
      </c>
      <c r="J79" s="24">
        <f t="shared" si="26"/>
        <v>1680</v>
      </c>
      <c r="K79" s="24">
        <f t="shared" si="26"/>
        <v>1764</v>
      </c>
      <c r="L79" s="24">
        <f t="shared" si="26"/>
        <v>1852.2</v>
      </c>
    </row>
    <row r="80" spans="3:12" ht="76.5" x14ac:dyDescent="0.2">
      <c r="C80" s="14" t="s">
        <v>251</v>
      </c>
      <c r="D80" s="16" t="s">
        <v>114</v>
      </c>
      <c r="E80" s="58" t="s">
        <v>252</v>
      </c>
      <c r="F80" s="6"/>
      <c r="G80" s="24">
        <v>200</v>
      </c>
      <c r="H80" s="24">
        <v>0</v>
      </c>
      <c r="I80" s="24">
        <v>1600</v>
      </c>
      <c r="J80" s="24">
        <v>1680</v>
      </c>
      <c r="K80" s="24">
        <v>1764</v>
      </c>
      <c r="L80" s="24">
        <v>1852.2</v>
      </c>
    </row>
    <row r="81" spans="3:12" ht="38.25" x14ac:dyDescent="0.2">
      <c r="C81" s="17" t="s">
        <v>255</v>
      </c>
      <c r="D81" s="18" t="s">
        <v>253</v>
      </c>
      <c r="E81" s="37"/>
      <c r="F81" s="6"/>
      <c r="G81" s="24">
        <f>G82</f>
        <v>32000</v>
      </c>
      <c r="H81" s="24">
        <f t="shared" ref="H81:L81" si="27">H82</f>
        <v>13524.752990000001</v>
      </c>
      <c r="I81" s="24">
        <f t="shared" si="27"/>
        <v>32000</v>
      </c>
      <c r="J81" s="24">
        <f t="shared" si="27"/>
        <v>32000</v>
      </c>
      <c r="K81" s="24">
        <f t="shared" si="27"/>
        <v>32000</v>
      </c>
      <c r="L81" s="24">
        <f t="shared" si="27"/>
        <v>32000</v>
      </c>
    </row>
    <row r="82" spans="3:12" ht="51" x14ac:dyDescent="0.2">
      <c r="C82" s="17" t="s">
        <v>257</v>
      </c>
      <c r="D82" s="16" t="s">
        <v>256</v>
      </c>
      <c r="E82" s="37" t="s">
        <v>254</v>
      </c>
      <c r="F82" s="6"/>
      <c r="G82" s="24">
        <v>32000</v>
      </c>
      <c r="H82" s="24">
        <v>13524.752990000001</v>
      </c>
      <c r="I82" s="24">
        <v>32000</v>
      </c>
      <c r="J82" s="24">
        <v>32000</v>
      </c>
      <c r="K82" s="24">
        <v>32000</v>
      </c>
      <c r="L82" s="24">
        <v>32000</v>
      </c>
    </row>
    <row r="83" spans="3:12" ht="127.5" x14ac:dyDescent="0.2">
      <c r="C83" s="17" t="s">
        <v>116</v>
      </c>
      <c r="D83" s="19" t="s">
        <v>115</v>
      </c>
      <c r="E83" s="28"/>
      <c r="F83" s="28"/>
      <c r="G83" s="29">
        <f>G84+G86</f>
        <v>39382.5</v>
      </c>
      <c r="H83" s="29">
        <f>H84+H86</f>
        <v>14515.596950000001</v>
      </c>
      <c r="I83" s="29">
        <f t="shared" ref="I83:L83" si="28">I84+I86</f>
        <v>28258.6</v>
      </c>
      <c r="J83" s="29">
        <f t="shared" si="28"/>
        <v>29669.600000000002</v>
      </c>
      <c r="K83" s="29">
        <f t="shared" si="28"/>
        <v>31151</v>
      </c>
      <c r="L83" s="29">
        <f t="shared" si="28"/>
        <v>32706.6</v>
      </c>
    </row>
    <row r="84" spans="3:12" ht="114.75" x14ac:dyDescent="0.2">
      <c r="C84" s="17" t="s">
        <v>118</v>
      </c>
      <c r="D84" s="19" t="s">
        <v>117</v>
      </c>
      <c r="E84" s="6"/>
      <c r="F84" s="6"/>
      <c r="G84" s="24">
        <f>G85</f>
        <v>3000</v>
      </c>
      <c r="H84" s="24">
        <f t="shared" ref="H84:L84" si="29">H85</f>
        <v>946.2373</v>
      </c>
      <c r="I84" s="24">
        <f t="shared" si="29"/>
        <v>2113</v>
      </c>
      <c r="J84" s="24">
        <f t="shared" si="29"/>
        <v>2216.6999999999998</v>
      </c>
      <c r="K84" s="24">
        <f t="shared" si="29"/>
        <v>2325.5</v>
      </c>
      <c r="L84" s="24">
        <f t="shared" si="29"/>
        <v>2439.8000000000002</v>
      </c>
    </row>
    <row r="85" spans="3:12" ht="102" x14ac:dyDescent="0.2">
      <c r="C85" s="14" t="s">
        <v>312</v>
      </c>
      <c r="D85" s="15" t="s">
        <v>119</v>
      </c>
      <c r="E85" s="41" t="s">
        <v>313</v>
      </c>
      <c r="F85" s="6"/>
      <c r="G85" s="24">
        <v>3000</v>
      </c>
      <c r="H85" s="24">
        <v>946.2373</v>
      </c>
      <c r="I85" s="24">
        <v>2113</v>
      </c>
      <c r="J85" s="24">
        <v>2216.6999999999998</v>
      </c>
      <c r="K85" s="24">
        <v>2325.5</v>
      </c>
      <c r="L85" s="24">
        <v>2439.8000000000002</v>
      </c>
    </row>
    <row r="86" spans="3:12" ht="114.75" x14ac:dyDescent="0.2">
      <c r="C86" s="17" t="s">
        <v>121</v>
      </c>
      <c r="D86" s="19" t="s">
        <v>120</v>
      </c>
      <c r="E86" s="28"/>
      <c r="F86" s="28"/>
      <c r="G86" s="29">
        <f>G87</f>
        <v>36382.5</v>
      </c>
      <c r="H86" s="29">
        <f t="shared" ref="H86:L86" si="30">H87</f>
        <v>13569.35965</v>
      </c>
      <c r="I86" s="29">
        <f t="shared" si="30"/>
        <v>26145.599999999999</v>
      </c>
      <c r="J86" s="29">
        <f t="shared" si="30"/>
        <v>27452.9</v>
      </c>
      <c r="K86" s="29">
        <f t="shared" si="30"/>
        <v>28825.5</v>
      </c>
      <c r="L86" s="29">
        <f t="shared" si="30"/>
        <v>30266.799999999999</v>
      </c>
    </row>
    <row r="87" spans="3:12" ht="102" x14ac:dyDescent="0.2">
      <c r="C87" s="14" t="s">
        <v>314</v>
      </c>
      <c r="D87" s="16" t="s">
        <v>122</v>
      </c>
      <c r="E87" s="41" t="s">
        <v>252</v>
      </c>
      <c r="F87" s="6"/>
      <c r="G87" s="24">
        <v>36382.5</v>
      </c>
      <c r="H87" s="24">
        <v>13569.35965</v>
      </c>
      <c r="I87" s="24">
        <v>26145.599999999999</v>
      </c>
      <c r="J87" s="24">
        <v>27452.9</v>
      </c>
      <c r="K87" s="24">
        <v>28825.5</v>
      </c>
      <c r="L87" s="24">
        <v>30266.799999999999</v>
      </c>
    </row>
    <row r="88" spans="3:12" ht="63.75" x14ac:dyDescent="0.2">
      <c r="C88" s="17" t="s">
        <v>259</v>
      </c>
      <c r="D88" s="18" t="s">
        <v>258</v>
      </c>
      <c r="E88" s="44"/>
      <c r="F88" s="44"/>
      <c r="G88" s="47">
        <f>G89</f>
        <v>0</v>
      </c>
      <c r="H88" s="47">
        <f t="shared" ref="H88:L88" si="31">H89</f>
        <v>0.73116999999999999</v>
      </c>
      <c r="I88" s="47">
        <f>I89</f>
        <v>0.8</v>
      </c>
      <c r="J88" s="47">
        <f t="shared" si="31"/>
        <v>0.3</v>
      </c>
      <c r="K88" s="47">
        <f t="shared" si="31"/>
        <v>0.3</v>
      </c>
      <c r="L88" s="47">
        <f t="shared" si="31"/>
        <v>0.3</v>
      </c>
    </row>
    <row r="89" spans="3:12" ht="63.75" x14ac:dyDescent="0.2">
      <c r="C89" s="14" t="s">
        <v>315</v>
      </c>
      <c r="D89" s="16" t="s">
        <v>258</v>
      </c>
      <c r="E89" s="41" t="s">
        <v>271</v>
      </c>
      <c r="F89" s="51"/>
      <c r="G89" s="52">
        <v>0</v>
      </c>
      <c r="H89" s="52">
        <v>0.73116999999999999</v>
      </c>
      <c r="I89" s="52">
        <v>0.8</v>
      </c>
      <c r="J89" s="52">
        <v>0.3</v>
      </c>
      <c r="K89" s="52">
        <v>0.3</v>
      </c>
      <c r="L89" s="52">
        <v>0.3</v>
      </c>
    </row>
    <row r="90" spans="3:12" ht="38.25" x14ac:dyDescent="0.2">
      <c r="C90" s="17" t="s">
        <v>124</v>
      </c>
      <c r="D90" s="18" t="s">
        <v>123</v>
      </c>
      <c r="E90" s="38"/>
      <c r="F90" s="38"/>
      <c r="G90" s="39">
        <f>G91</f>
        <v>300</v>
      </c>
      <c r="H90" s="39">
        <f t="shared" ref="H90:L90" si="32">H91</f>
        <v>156.10294999999999</v>
      </c>
      <c r="I90" s="39">
        <f>I91</f>
        <v>391.5</v>
      </c>
      <c r="J90" s="39">
        <f t="shared" si="32"/>
        <v>497.4</v>
      </c>
      <c r="K90" s="39">
        <f t="shared" si="32"/>
        <v>522.29999999999995</v>
      </c>
      <c r="L90" s="39">
        <f t="shared" si="32"/>
        <v>548.4</v>
      </c>
    </row>
    <row r="91" spans="3:12" ht="63.75" x14ac:dyDescent="0.2">
      <c r="C91" s="14" t="s">
        <v>126</v>
      </c>
      <c r="D91" s="16" t="s">
        <v>125</v>
      </c>
      <c r="E91" s="58"/>
      <c r="F91" s="58"/>
      <c r="G91" s="40">
        <f>G92</f>
        <v>300</v>
      </c>
      <c r="H91" s="40">
        <f t="shared" ref="H91:L91" si="33">H92</f>
        <v>156.10294999999999</v>
      </c>
      <c r="I91" s="40">
        <f>I92</f>
        <v>391.5</v>
      </c>
      <c r="J91" s="40">
        <f t="shared" si="33"/>
        <v>497.4</v>
      </c>
      <c r="K91" s="40">
        <f t="shared" si="33"/>
        <v>522.29999999999995</v>
      </c>
      <c r="L91" s="40">
        <f t="shared" si="33"/>
        <v>548.4</v>
      </c>
    </row>
    <row r="92" spans="3:12" ht="76.5" x14ac:dyDescent="0.2">
      <c r="C92" s="14" t="s">
        <v>260</v>
      </c>
      <c r="D92" s="16" t="s">
        <v>127</v>
      </c>
      <c r="E92" s="58" t="s">
        <v>252</v>
      </c>
      <c r="F92" s="58"/>
      <c r="G92" s="40">
        <v>300</v>
      </c>
      <c r="H92" s="40">
        <v>156.10294999999999</v>
      </c>
      <c r="I92" s="40">
        <v>391.5</v>
      </c>
      <c r="J92" s="40">
        <v>497.4</v>
      </c>
      <c r="K92" s="40">
        <v>522.29999999999995</v>
      </c>
      <c r="L92" s="40">
        <v>548.4</v>
      </c>
    </row>
    <row r="93" spans="3:12" ht="116.25" customHeight="1" x14ac:dyDescent="0.2">
      <c r="C93" s="17" t="s">
        <v>262</v>
      </c>
      <c r="D93" s="18" t="s">
        <v>261</v>
      </c>
      <c r="E93" s="38"/>
      <c r="F93" s="38"/>
      <c r="G93" s="39">
        <f>G94</f>
        <v>320</v>
      </c>
      <c r="H93" s="39">
        <f t="shared" ref="H93:L93" si="34">H94</f>
        <v>307.63301999999999</v>
      </c>
      <c r="I93" s="39">
        <f t="shared" si="34"/>
        <v>500</v>
      </c>
      <c r="J93" s="39">
        <f t="shared" si="34"/>
        <v>110.8</v>
      </c>
      <c r="K93" s="39">
        <f t="shared" si="34"/>
        <v>116.3</v>
      </c>
      <c r="L93" s="39">
        <f t="shared" si="34"/>
        <v>122.2</v>
      </c>
    </row>
    <row r="94" spans="3:12" ht="116.25" customHeight="1" x14ac:dyDescent="0.2">
      <c r="C94" s="17" t="s">
        <v>317</v>
      </c>
      <c r="D94" s="16" t="s">
        <v>316</v>
      </c>
      <c r="E94" s="38"/>
      <c r="F94" s="38"/>
      <c r="G94" s="39">
        <f>G95</f>
        <v>320</v>
      </c>
      <c r="H94" s="39">
        <f t="shared" ref="H94:L94" si="35">H95</f>
        <v>307.63301999999999</v>
      </c>
      <c r="I94" s="39">
        <f t="shared" si="35"/>
        <v>500</v>
      </c>
      <c r="J94" s="39">
        <f t="shared" si="35"/>
        <v>110.8</v>
      </c>
      <c r="K94" s="39">
        <f t="shared" si="35"/>
        <v>116.3</v>
      </c>
      <c r="L94" s="39">
        <f t="shared" si="35"/>
        <v>122.2</v>
      </c>
    </row>
    <row r="95" spans="3:12" ht="99.75" customHeight="1" x14ac:dyDescent="0.2">
      <c r="C95" s="64" t="s">
        <v>264</v>
      </c>
      <c r="D95" s="16" t="s">
        <v>263</v>
      </c>
      <c r="E95" s="58" t="s">
        <v>252</v>
      </c>
      <c r="F95" s="58"/>
      <c r="G95" s="40">
        <v>320</v>
      </c>
      <c r="H95" s="40">
        <v>307.63301999999999</v>
      </c>
      <c r="I95" s="40">
        <v>500</v>
      </c>
      <c r="J95" s="40">
        <v>110.8</v>
      </c>
      <c r="K95" s="40">
        <v>116.3</v>
      </c>
      <c r="L95" s="40">
        <v>122.2</v>
      </c>
    </row>
    <row r="96" spans="3:12" ht="25.5" x14ac:dyDescent="0.2">
      <c r="C96" s="12" t="s">
        <v>129</v>
      </c>
      <c r="D96" s="13" t="s">
        <v>128</v>
      </c>
      <c r="E96" s="6"/>
      <c r="F96" s="6"/>
      <c r="G96" s="25">
        <f>G97+G104+G112</f>
        <v>617685</v>
      </c>
      <c r="H96" s="25">
        <f t="shared" ref="H96:L96" si="36">H97+H104+H112</f>
        <v>244993.97975</v>
      </c>
      <c r="I96" s="25">
        <f t="shared" si="36"/>
        <v>548363.9</v>
      </c>
      <c r="J96" s="25">
        <f t="shared" si="36"/>
        <v>588466.9</v>
      </c>
      <c r="K96" s="25">
        <f t="shared" si="36"/>
        <v>622677.4</v>
      </c>
      <c r="L96" s="25">
        <f t="shared" si="36"/>
        <v>660961.1</v>
      </c>
    </row>
    <row r="97" spans="3:12" ht="25.5" x14ac:dyDescent="0.2">
      <c r="C97" s="17" t="s">
        <v>131</v>
      </c>
      <c r="D97" s="18" t="s">
        <v>130</v>
      </c>
      <c r="E97" s="6"/>
      <c r="F97" s="6"/>
      <c r="G97" s="24">
        <f>G98+G99+G100+G101+G102+G103</f>
        <v>277815</v>
      </c>
      <c r="H97" s="24">
        <f t="shared" ref="H97:L97" si="37">H98+H99+H100+H101+H102+H103</f>
        <v>19830.932339999999</v>
      </c>
      <c r="I97" s="24">
        <f t="shared" si="37"/>
        <v>39661.9</v>
      </c>
      <c r="J97" s="24">
        <f t="shared" si="37"/>
        <v>39661.9</v>
      </c>
      <c r="K97" s="24">
        <f t="shared" si="37"/>
        <v>41367.4</v>
      </c>
      <c r="L97" s="24">
        <f t="shared" si="37"/>
        <v>43146.100000000006</v>
      </c>
    </row>
    <row r="98" spans="3:12" ht="38.25" x14ac:dyDescent="0.2">
      <c r="C98" s="14" t="s">
        <v>133</v>
      </c>
      <c r="D98" s="16" t="s">
        <v>132</v>
      </c>
      <c r="E98" s="56" t="s">
        <v>318</v>
      </c>
      <c r="F98" s="6"/>
      <c r="G98" s="24">
        <v>42655</v>
      </c>
      <c r="H98" s="24">
        <v>6096.4372400000002</v>
      </c>
      <c r="I98" s="24">
        <v>12192.9</v>
      </c>
      <c r="J98" s="24">
        <v>12192.9</v>
      </c>
      <c r="K98" s="24">
        <v>12717.2</v>
      </c>
      <c r="L98" s="24">
        <v>13264</v>
      </c>
    </row>
    <row r="99" spans="3:12" ht="38.25" x14ac:dyDescent="0.2">
      <c r="C99" s="14" t="s">
        <v>135</v>
      </c>
      <c r="D99" s="16" t="s">
        <v>134</v>
      </c>
      <c r="E99" s="56" t="s">
        <v>318</v>
      </c>
      <c r="F99" s="6"/>
      <c r="G99" s="24">
        <v>0</v>
      </c>
      <c r="H99" s="24">
        <v>28.150670000000002</v>
      </c>
      <c r="I99" s="24">
        <v>56.3</v>
      </c>
      <c r="J99" s="24">
        <v>56.3</v>
      </c>
      <c r="K99" s="24">
        <v>58.7</v>
      </c>
      <c r="L99" s="24">
        <v>61.3</v>
      </c>
    </row>
    <row r="100" spans="3:12" ht="25.5" x14ac:dyDescent="0.2">
      <c r="C100" s="14" t="s">
        <v>137</v>
      </c>
      <c r="D100" s="16" t="s">
        <v>136</v>
      </c>
      <c r="E100" s="56" t="s">
        <v>318</v>
      </c>
      <c r="F100" s="6"/>
      <c r="G100" s="24">
        <v>12320</v>
      </c>
      <c r="H100" s="24">
        <v>3768.5455999999999</v>
      </c>
      <c r="I100" s="24">
        <v>7537.1</v>
      </c>
      <c r="J100" s="24">
        <v>7537.1</v>
      </c>
      <c r="K100" s="24">
        <v>7861.2</v>
      </c>
      <c r="L100" s="24">
        <v>8199.2000000000007</v>
      </c>
    </row>
    <row r="101" spans="3:12" ht="25.5" x14ac:dyDescent="0.2">
      <c r="C101" s="14" t="s">
        <v>139</v>
      </c>
      <c r="D101" s="16" t="s">
        <v>138</v>
      </c>
      <c r="E101" s="56" t="s">
        <v>318</v>
      </c>
      <c r="F101" s="6"/>
      <c r="G101" s="24">
        <v>38640</v>
      </c>
      <c r="H101" s="6">
        <v>7983.10772</v>
      </c>
      <c r="I101" s="24">
        <v>15966.2</v>
      </c>
      <c r="J101" s="24">
        <v>15966.2</v>
      </c>
      <c r="K101" s="24">
        <v>16652.8</v>
      </c>
      <c r="L101" s="24">
        <v>17368.8</v>
      </c>
    </row>
    <row r="102" spans="3:12" ht="25.5" x14ac:dyDescent="0.2">
      <c r="C102" s="14" t="s">
        <v>141</v>
      </c>
      <c r="D102" s="16" t="s">
        <v>140</v>
      </c>
      <c r="E102" s="56" t="s">
        <v>318</v>
      </c>
      <c r="F102" s="6"/>
      <c r="G102" s="24">
        <v>0</v>
      </c>
      <c r="H102" s="24">
        <v>0</v>
      </c>
      <c r="I102" s="24">
        <v>0</v>
      </c>
      <c r="J102" s="24">
        <v>0</v>
      </c>
      <c r="K102" s="24">
        <v>0</v>
      </c>
      <c r="L102" s="24">
        <v>0</v>
      </c>
    </row>
    <row r="103" spans="3:12" ht="51" x14ac:dyDescent="0.2">
      <c r="C103" s="14" t="s">
        <v>143</v>
      </c>
      <c r="D103" s="16" t="s">
        <v>142</v>
      </c>
      <c r="E103" s="56" t="s">
        <v>318</v>
      </c>
      <c r="F103" s="6"/>
      <c r="G103" s="24">
        <v>184200</v>
      </c>
      <c r="H103" s="24">
        <v>1954.69111</v>
      </c>
      <c r="I103" s="24">
        <v>3909.4</v>
      </c>
      <c r="J103" s="24">
        <v>3909.4</v>
      </c>
      <c r="K103" s="24">
        <v>4077.5</v>
      </c>
      <c r="L103" s="24">
        <v>4252.8</v>
      </c>
    </row>
    <row r="104" spans="3:12" ht="25.5" x14ac:dyDescent="0.2">
      <c r="C104" s="17" t="s">
        <v>145</v>
      </c>
      <c r="D104" s="18" t="s">
        <v>144</v>
      </c>
      <c r="E104" s="28"/>
      <c r="F104" s="28"/>
      <c r="G104" s="29">
        <f>G105+G107+G108+G110</f>
        <v>29870</v>
      </c>
      <c r="H104" s="29">
        <f>H105+H107+H108+H110</f>
        <v>11695.615540000001</v>
      </c>
      <c r="I104" s="29">
        <f t="shared" ref="I104:L104" si="38">I105+I107+I108+I110</f>
        <v>28702</v>
      </c>
      <c r="J104" s="29">
        <f t="shared" si="38"/>
        <v>29305</v>
      </c>
      <c r="K104" s="29">
        <f t="shared" si="38"/>
        <v>30310</v>
      </c>
      <c r="L104" s="29">
        <f t="shared" si="38"/>
        <v>31315</v>
      </c>
    </row>
    <row r="105" spans="3:12" ht="63.75" x14ac:dyDescent="0.2">
      <c r="C105" s="17" t="s">
        <v>147</v>
      </c>
      <c r="D105" s="18" t="s">
        <v>146</v>
      </c>
      <c r="E105" s="6"/>
      <c r="F105" s="6"/>
      <c r="G105" s="24">
        <f>G106</f>
        <v>0</v>
      </c>
      <c r="H105" s="24">
        <f t="shared" ref="H105:L105" si="39">H106</f>
        <v>40.975000000000001</v>
      </c>
      <c r="I105" s="24">
        <f t="shared" si="39"/>
        <v>5000</v>
      </c>
      <c r="J105" s="24">
        <f t="shared" si="39"/>
        <v>7000</v>
      </c>
      <c r="K105" s="24">
        <f t="shared" si="39"/>
        <v>8000</v>
      </c>
      <c r="L105" s="24">
        <f t="shared" si="39"/>
        <v>9000</v>
      </c>
    </row>
    <row r="106" spans="3:12" ht="76.5" x14ac:dyDescent="0.2">
      <c r="C106" s="14" t="s">
        <v>319</v>
      </c>
      <c r="D106" s="16" t="s">
        <v>148</v>
      </c>
      <c r="E106" s="41" t="s">
        <v>292</v>
      </c>
      <c r="F106" s="6"/>
      <c r="G106" s="24">
        <v>0</v>
      </c>
      <c r="H106" s="24">
        <v>40.975000000000001</v>
      </c>
      <c r="I106" s="24">
        <v>5000</v>
      </c>
      <c r="J106" s="24">
        <v>7000</v>
      </c>
      <c r="K106" s="24">
        <v>8000</v>
      </c>
      <c r="L106" s="24">
        <v>9000</v>
      </c>
    </row>
    <row r="107" spans="3:12" ht="38.25" x14ac:dyDescent="0.2">
      <c r="C107" s="14" t="s">
        <v>150</v>
      </c>
      <c r="D107" s="16" t="s">
        <v>149</v>
      </c>
      <c r="E107" s="41" t="s">
        <v>284</v>
      </c>
      <c r="F107" s="6"/>
      <c r="G107" s="24">
        <v>23870</v>
      </c>
      <c r="H107" s="24">
        <v>10152.45782</v>
      </c>
      <c r="I107" s="24">
        <v>21902</v>
      </c>
      <c r="J107" s="24">
        <v>21905</v>
      </c>
      <c r="K107" s="24">
        <v>21910</v>
      </c>
      <c r="L107" s="24">
        <v>21915</v>
      </c>
    </row>
    <row r="108" spans="3:12" ht="76.5" x14ac:dyDescent="0.2">
      <c r="C108" s="17" t="s">
        <v>152</v>
      </c>
      <c r="D108" s="18" t="s">
        <v>151</v>
      </c>
      <c r="E108" s="6"/>
      <c r="F108" s="6"/>
      <c r="G108" s="24">
        <f>G109</f>
        <v>0</v>
      </c>
      <c r="H108" s="24">
        <f t="shared" ref="H108:L108" si="40">H109</f>
        <v>75</v>
      </c>
      <c r="I108" s="24">
        <f t="shared" si="40"/>
        <v>100</v>
      </c>
      <c r="J108" s="24">
        <f t="shared" si="40"/>
        <v>100</v>
      </c>
      <c r="K108" s="24">
        <f t="shared" si="40"/>
        <v>100</v>
      </c>
      <c r="L108" s="24">
        <f t="shared" si="40"/>
        <v>100</v>
      </c>
    </row>
    <row r="109" spans="3:12" ht="89.25" x14ac:dyDescent="0.2">
      <c r="C109" s="14" t="s">
        <v>320</v>
      </c>
      <c r="D109" s="16" t="s">
        <v>153</v>
      </c>
      <c r="E109" s="41" t="s">
        <v>292</v>
      </c>
      <c r="F109" s="6"/>
      <c r="G109" s="24">
        <v>0</v>
      </c>
      <c r="H109" s="24">
        <v>75</v>
      </c>
      <c r="I109" s="24">
        <v>100</v>
      </c>
      <c r="J109" s="24">
        <v>100</v>
      </c>
      <c r="K109" s="24">
        <v>100</v>
      </c>
      <c r="L109" s="24">
        <v>100</v>
      </c>
    </row>
    <row r="110" spans="3:12" ht="25.5" x14ac:dyDescent="0.2">
      <c r="C110" s="14" t="s">
        <v>155</v>
      </c>
      <c r="D110" s="16" t="s">
        <v>154</v>
      </c>
      <c r="E110" s="6"/>
      <c r="F110" s="6"/>
      <c r="G110" s="24">
        <f>G111</f>
        <v>6000</v>
      </c>
      <c r="H110" s="24">
        <f t="shared" ref="H110:L110" si="41">H111</f>
        <v>1427.18272</v>
      </c>
      <c r="I110" s="24">
        <f t="shared" si="41"/>
        <v>1700</v>
      </c>
      <c r="J110" s="24">
        <f t="shared" si="41"/>
        <v>300</v>
      </c>
      <c r="K110" s="24">
        <f t="shared" si="41"/>
        <v>300</v>
      </c>
      <c r="L110" s="24">
        <f t="shared" si="41"/>
        <v>300</v>
      </c>
    </row>
    <row r="111" spans="3:12" ht="38.25" x14ac:dyDescent="0.2">
      <c r="C111" s="14" t="s">
        <v>321</v>
      </c>
      <c r="D111" s="16" t="s">
        <v>156</v>
      </c>
      <c r="E111" s="41" t="s">
        <v>292</v>
      </c>
      <c r="F111" s="6"/>
      <c r="G111" s="24">
        <v>6000</v>
      </c>
      <c r="H111" s="24">
        <v>1427.18272</v>
      </c>
      <c r="I111" s="24">
        <v>1700</v>
      </c>
      <c r="J111" s="24">
        <v>300</v>
      </c>
      <c r="K111" s="24">
        <v>300</v>
      </c>
      <c r="L111" s="24">
        <v>300</v>
      </c>
    </row>
    <row r="112" spans="3:12" x14ac:dyDescent="0.2">
      <c r="C112" s="14" t="s">
        <v>158</v>
      </c>
      <c r="D112" s="16" t="s">
        <v>157</v>
      </c>
      <c r="E112" s="6"/>
      <c r="F112" s="6"/>
      <c r="G112" s="24">
        <f>G113</f>
        <v>310000</v>
      </c>
      <c r="H112" s="24">
        <f t="shared" ref="H112:L112" si="42">H113</f>
        <v>213467.43187</v>
      </c>
      <c r="I112" s="24">
        <f t="shared" si="42"/>
        <v>480000</v>
      </c>
      <c r="J112" s="24">
        <f t="shared" si="42"/>
        <v>519500</v>
      </c>
      <c r="K112" s="24">
        <f t="shared" si="42"/>
        <v>551000</v>
      </c>
      <c r="L112" s="24">
        <f t="shared" si="42"/>
        <v>586500</v>
      </c>
    </row>
    <row r="113" spans="3:15" ht="38.25" x14ac:dyDescent="0.2">
      <c r="C113" s="17" t="s">
        <v>160</v>
      </c>
      <c r="D113" s="18" t="s">
        <v>159</v>
      </c>
      <c r="E113" s="6"/>
      <c r="F113" s="6"/>
      <c r="G113" s="24">
        <f>G114+G115+G116</f>
        <v>310000</v>
      </c>
      <c r="H113" s="24">
        <f t="shared" ref="H113:L113" si="43">H114+H115+H116</f>
        <v>213467.43187</v>
      </c>
      <c r="I113" s="24">
        <f t="shared" si="43"/>
        <v>480000</v>
      </c>
      <c r="J113" s="24">
        <f t="shared" si="43"/>
        <v>519500</v>
      </c>
      <c r="K113" s="24">
        <f t="shared" si="43"/>
        <v>551000</v>
      </c>
      <c r="L113" s="24">
        <f t="shared" si="43"/>
        <v>586500</v>
      </c>
    </row>
    <row r="114" spans="3:15" ht="63.75" x14ac:dyDescent="0.2">
      <c r="C114" s="14" t="s">
        <v>322</v>
      </c>
      <c r="D114" s="16" t="s">
        <v>161</v>
      </c>
      <c r="E114" s="41" t="s">
        <v>292</v>
      </c>
      <c r="F114" s="6"/>
      <c r="G114" s="24">
        <v>120000</v>
      </c>
      <c r="H114" s="24">
        <v>52670.570939999998</v>
      </c>
      <c r="I114" s="24">
        <v>150000</v>
      </c>
      <c r="J114" s="24">
        <v>170000</v>
      </c>
      <c r="K114" s="24">
        <v>180000</v>
      </c>
      <c r="L114" s="24">
        <v>200000</v>
      </c>
    </row>
    <row r="115" spans="3:15" ht="51" x14ac:dyDescent="0.2">
      <c r="C115" s="14" t="s">
        <v>323</v>
      </c>
      <c r="D115" s="16" t="s">
        <v>162</v>
      </c>
      <c r="E115" s="41" t="s">
        <v>292</v>
      </c>
      <c r="F115" s="6"/>
      <c r="G115" s="24">
        <v>180000</v>
      </c>
      <c r="H115" s="24">
        <v>155067.92702</v>
      </c>
      <c r="I115" s="24">
        <v>315000</v>
      </c>
      <c r="J115" s="24">
        <v>334000</v>
      </c>
      <c r="K115" s="24">
        <v>355000</v>
      </c>
      <c r="L115" s="24">
        <v>370000</v>
      </c>
    </row>
    <row r="116" spans="3:15" ht="63.75" x14ac:dyDescent="0.2">
      <c r="C116" s="14" t="s">
        <v>324</v>
      </c>
      <c r="D116" s="16" t="s">
        <v>163</v>
      </c>
      <c r="E116" s="41" t="s">
        <v>292</v>
      </c>
      <c r="F116" s="6"/>
      <c r="G116" s="24">
        <v>10000</v>
      </c>
      <c r="H116" s="24">
        <v>5728.9339099999997</v>
      </c>
      <c r="I116" s="24">
        <v>15000</v>
      </c>
      <c r="J116" s="24">
        <v>15500</v>
      </c>
      <c r="K116" s="24">
        <v>16000</v>
      </c>
      <c r="L116" s="24">
        <v>16500</v>
      </c>
    </row>
    <row r="117" spans="3:15" ht="38.25" x14ac:dyDescent="0.2">
      <c r="C117" s="12" t="s">
        <v>165</v>
      </c>
      <c r="D117" s="13" t="s">
        <v>164</v>
      </c>
      <c r="E117" s="26"/>
      <c r="F117" s="26"/>
      <c r="G117" s="25">
        <f>G118+G125</f>
        <v>122253</v>
      </c>
      <c r="H117" s="25">
        <f t="shared" ref="H117:L117" si="44">H118+H125</f>
        <v>51974.082560000003</v>
      </c>
      <c r="I117" s="25">
        <f t="shared" si="44"/>
        <v>114870.1</v>
      </c>
      <c r="J117" s="25">
        <f t="shared" si="44"/>
        <v>93685.9</v>
      </c>
      <c r="K117" s="25">
        <f t="shared" si="44"/>
        <v>93844</v>
      </c>
      <c r="L117" s="25">
        <f t="shared" si="44"/>
        <v>93901.099999999991</v>
      </c>
    </row>
    <row r="118" spans="3:15" ht="25.5" x14ac:dyDescent="0.2">
      <c r="C118" s="14" t="s">
        <v>167</v>
      </c>
      <c r="D118" s="16" t="s">
        <v>166</v>
      </c>
      <c r="E118" s="6"/>
      <c r="F118" s="6"/>
      <c r="G118" s="24">
        <f>G119+G120+G121+G123</f>
        <v>96488</v>
      </c>
      <c r="H118" s="24">
        <f t="shared" ref="H118:L118" si="45">H119+H120+H121+H123</f>
        <v>32235.612860000001</v>
      </c>
      <c r="I118" s="24">
        <f>I119+I120+I121+I123</f>
        <v>74029.8</v>
      </c>
      <c r="J118" s="24">
        <f t="shared" si="45"/>
        <v>71526.7</v>
      </c>
      <c r="K118" s="24">
        <f t="shared" si="45"/>
        <v>71600.2</v>
      </c>
      <c r="L118" s="24">
        <f t="shared" si="45"/>
        <v>71663.199999999997</v>
      </c>
      <c r="N118" s="36"/>
    </row>
    <row r="119" spans="3:15" ht="76.5" x14ac:dyDescent="0.2">
      <c r="C119" s="17" t="s">
        <v>327</v>
      </c>
      <c r="D119" s="18" t="s">
        <v>325</v>
      </c>
      <c r="E119" s="50" t="s">
        <v>284</v>
      </c>
      <c r="F119" s="28"/>
      <c r="G119" s="29">
        <v>0</v>
      </c>
      <c r="H119" s="29">
        <v>0.1</v>
      </c>
      <c r="I119" s="29">
        <v>0</v>
      </c>
      <c r="J119" s="29">
        <v>0</v>
      </c>
      <c r="K119" s="29">
        <v>0</v>
      </c>
      <c r="L119" s="29">
        <v>0</v>
      </c>
    </row>
    <row r="120" spans="3:15" ht="38.25" x14ac:dyDescent="0.2">
      <c r="C120" s="17" t="s">
        <v>328</v>
      </c>
      <c r="D120" s="18" t="s">
        <v>326</v>
      </c>
      <c r="E120" s="43" t="s">
        <v>290</v>
      </c>
      <c r="F120" s="28"/>
      <c r="G120" s="29">
        <v>50</v>
      </c>
      <c r="H120" s="29">
        <v>50.674999999999997</v>
      </c>
      <c r="I120" s="29">
        <v>0</v>
      </c>
      <c r="J120" s="29">
        <v>0</v>
      </c>
      <c r="K120" s="29">
        <v>0</v>
      </c>
      <c r="L120" s="29">
        <v>0</v>
      </c>
    </row>
    <row r="121" spans="3:15" ht="51" x14ac:dyDescent="0.2">
      <c r="C121" s="17" t="s">
        <v>331</v>
      </c>
      <c r="D121" s="18" t="s">
        <v>329</v>
      </c>
      <c r="E121" s="43"/>
      <c r="F121" s="28"/>
      <c r="G121" s="29">
        <f>G122</f>
        <v>500</v>
      </c>
      <c r="H121" s="29">
        <f t="shared" ref="H121:L121" si="46">H122</f>
        <v>717.6</v>
      </c>
      <c r="I121" s="29">
        <f t="shared" si="46"/>
        <v>1200</v>
      </c>
      <c r="J121" s="29">
        <f t="shared" si="46"/>
        <v>1200</v>
      </c>
      <c r="K121" s="29">
        <f t="shared" si="46"/>
        <v>1200</v>
      </c>
      <c r="L121" s="29">
        <f t="shared" si="46"/>
        <v>1200</v>
      </c>
    </row>
    <row r="122" spans="3:15" ht="127.5" x14ac:dyDescent="0.2">
      <c r="C122" s="14" t="s">
        <v>332</v>
      </c>
      <c r="D122" s="16" t="s">
        <v>330</v>
      </c>
      <c r="E122" s="41" t="s">
        <v>292</v>
      </c>
      <c r="F122" s="6"/>
      <c r="G122" s="24">
        <v>500</v>
      </c>
      <c r="H122" s="24">
        <v>717.6</v>
      </c>
      <c r="I122" s="24">
        <v>1200</v>
      </c>
      <c r="J122" s="24">
        <v>1200</v>
      </c>
      <c r="K122" s="24">
        <v>1200</v>
      </c>
      <c r="L122" s="24">
        <v>1200</v>
      </c>
    </row>
    <row r="123" spans="3:15" ht="25.5" x14ac:dyDescent="0.2">
      <c r="C123" s="17" t="s">
        <v>169</v>
      </c>
      <c r="D123" s="18" t="s">
        <v>168</v>
      </c>
      <c r="E123" s="5"/>
      <c r="F123" s="6"/>
      <c r="G123" s="24">
        <f>G124</f>
        <v>95938</v>
      </c>
      <c r="H123" s="24">
        <f t="shared" ref="H123:L123" si="47">H124</f>
        <v>31467.237860000001</v>
      </c>
      <c r="I123" s="24">
        <v>72829.8</v>
      </c>
      <c r="J123" s="24">
        <f t="shared" si="47"/>
        <v>70326.7</v>
      </c>
      <c r="K123" s="24">
        <f t="shared" si="47"/>
        <v>70400.2</v>
      </c>
      <c r="L123" s="24">
        <f t="shared" si="47"/>
        <v>70463.199999999997</v>
      </c>
      <c r="O123" s="36"/>
    </row>
    <row r="124" spans="3:15" ht="165.75" x14ac:dyDescent="0.2">
      <c r="C124" s="14" t="s">
        <v>171</v>
      </c>
      <c r="D124" s="16" t="s">
        <v>170</v>
      </c>
      <c r="E124" s="41" t="s">
        <v>333</v>
      </c>
      <c r="F124" s="6"/>
      <c r="G124" s="24">
        <v>95938</v>
      </c>
      <c r="H124" s="24">
        <v>31467.237860000001</v>
      </c>
      <c r="I124" s="24">
        <v>69636.200000000012</v>
      </c>
      <c r="J124" s="24">
        <v>70326.7</v>
      </c>
      <c r="K124" s="24">
        <v>70400.2</v>
      </c>
      <c r="L124" s="24">
        <v>70463.199999999997</v>
      </c>
    </row>
    <row r="125" spans="3:15" ht="25.5" x14ac:dyDescent="0.2">
      <c r="C125" s="14" t="s">
        <v>173</v>
      </c>
      <c r="D125" s="16" t="s">
        <v>172</v>
      </c>
      <c r="E125" s="6"/>
      <c r="F125" s="6"/>
      <c r="G125" s="24">
        <f>G126+G128</f>
        <v>25765</v>
      </c>
      <c r="H125" s="24">
        <f t="shared" ref="H125:L125" si="48">H126+H128</f>
        <v>19738.469700000001</v>
      </c>
      <c r="I125" s="24">
        <f>I126+I128</f>
        <v>40840.300000000003</v>
      </c>
      <c r="J125" s="24">
        <f t="shared" si="48"/>
        <v>22159.200000000001</v>
      </c>
      <c r="K125" s="24">
        <f t="shared" si="48"/>
        <v>22243.8</v>
      </c>
      <c r="L125" s="24">
        <f t="shared" si="48"/>
        <v>22237.899999999998</v>
      </c>
    </row>
    <row r="126" spans="3:15" ht="38.25" x14ac:dyDescent="0.2">
      <c r="C126" s="17" t="s">
        <v>375</v>
      </c>
      <c r="D126" s="18" t="s">
        <v>334</v>
      </c>
      <c r="E126" s="28"/>
      <c r="F126" s="28"/>
      <c r="G126" s="29">
        <f>G127</f>
        <v>0</v>
      </c>
      <c r="H126" s="29">
        <f t="shared" ref="H126:L126" si="49">H127</f>
        <v>577.58230000000003</v>
      </c>
      <c r="I126" s="29">
        <f t="shared" si="49"/>
        <v>1290.5</v>
      </c>
      <c r="J126" s="29">
        <f t="shared" si="49"/>
        <v>1356.8</v>
      </c>
      <c r="K126" s="29">
        <f t="shared" si="49"/>
        <v>1356.6</v>
      </c>
      <c r="L126" s="29">
        <f t="shared" si="49"/>
        <v>1345.8</v>
      </c>
      <c r="O126" s="36"/>
    </row>
    <row r="127" spans="3:15" ht="51" x14ac:dyDescent="0.2">
      <c r="C127" s="14" t="s">
        <v>376</v>
      </c>
      <c r="D127" s="16" t="s">
        <v>335</v>
      </c>
      <c r="E127" s="20" t="s">
        <v>336</v>
      </c>
      <c r="F127" s="6"/>
      <c r="G127" s="24">
        <v>0</v>
      </c>
      <c r="H127" s="24">
        <v>577.58230000000003</v>
      </c>
      <c r="I127" s="24">
        <v>1290.5</v>
      </c>
      <c r="J127" s="24">
        <v>1356.8</v>
      </c>
      <c r="K127" s="24">
        <v>1356.6</v>
      </c>
      <c r="L127" s="24">
        <v>1345.8</v>
      </c>
    </row>
    <row r="128" spans="3:15" ht="25.5" x14ac:dyDescent="0.2">
      <c r="C128" s="17" t="s">
        <v>175</v>
      </c>
      <c r="D128" s="18" t="s">
        <v>174</v>
      </c>
      <c r="E128" s="6"/>
      <c r="F128" s="6"/>
      <c r="G128" s="24">
        <f t="shared" ref="G128:H128" si="50">G129</f>
        <v>25765</v>
      </c>
      <c r="H128" s="24">
        <f t="shared" si="50"/>
        <v>19160.8874</v>
      </c>
      <c r="I128" s="24">
        <v>39549.800000000003</v>
      </c>
      <c r="J128" s="24">
        <f t="shared" ref="J128:L128" si="51">J129</f>
        <v>20802.400000000001</v>
      </c>
      <c r="K128" s="24">
        <f t="shared" si="51"/>
        <v>20887.2</v>
      </c>
      <c r="L128" s="24">
        <f t="shared" si="51"/>
        <v>20892.099999999999</v>
      </c>
    </row>
    <row r="129" spans="3:13" ht="409.5" x14ac:dyDescent="0.2">
      <c r="C129" s="14" t="s">
        <v>177</v>
      </c>
      <c r="D129" s="16" t="s">
        <v>176</v>
      </c>
      <c r="E129" s="5" t="s">
        <v>337</v>
      </c>
      <c r="F129" s="6"/>
      <c r="G129" s="57">
        <v>25765</v>
      </c>
      <c r="H129" s="57">
        <v>19160.8874</v>
      </c>
      <c r="I129" s="57">
        <f>28115.3+12725</f>
        <v>40840.300000000003</v>
      </c>
      <c r="J129" s="57">
        <v>20802.400000000001</v>
      </c>
      <c r="K129" s="57">
        <v>20887.2</v>
      </c>
      <c r="L129" s="57">
        <v>20892.099999999999</v>
      </c>
    </row>
    <row r="130" spans="3:13" ht="25.5" x14ac:dyDescent="0.2">
      <c r="C130" s="12" t="s">
        <v>179</v>
      </c>
      <c r="D130" s="13" t="s">
        <v>178</v>
      </c>
      <c r="E130" s="6"/>
      <c r="F130" s="6"/>
      <c r="G130" s="24">
        <f>G131+G136</f>
        <v>8700</v>
      </c>
      <c r="H130" s="24">
        <f t="shared" ref="H130:L130" si="52">H131+H136</f>
        <v>2150.3634199999997</v>
      </c>
      <c r="I130" s="24">
        <f t="shared" si="52"/>
        <v>16765.400000000001</v>
      </c>
      <c r="J130" s="24">
        <f t="shared" si="52"/>
        <v>29840.400000000001</v>
      </c>
      <c r="K130" s="24">
        <f t="shared" si="52"/>
        <v>4386.6000000000004</v>
      </c>
      <c r="L130" s="24">
        <f t="shared" si="52"/>
        <v>113.3</v>
      </c>
    </row>
    <row r="131" spans="3:13" ht="102" x14ac:dyDescent="0.2">
      <c r="C131" s="14" t="s">
        <v>181</v>
      </c>
      <c r="D131" s="15" t="s">
        <v>180</v>
      </c>
      <c r="E131" s="6"/>
      <c r="F131" s="6"/>
      <c r="G131" s="24">
        <f t="shared" ref="G131:L131" si="53">G132+G133</f>
        <v>8200</v>
      </c>
      <c r="H131" s="24">
        <f t="shared" si="53"/>
        <v>1926.8981099999999</v>
      </c>
      <c r="I131" s="24">
        <f t="shared" si="53"/>
        <v>16541.900000000001</v>
      </c>
      <c r="J131" s="24">
        <f t="shared" si="53"/>
        <v>14296.4</v>
      </c>
      <c r="K131" s="24">
        <f t="shared" si="53"/>
        <v>4386.6000000000004</v>
      </c>
      <c r="L131" s="24">
        <f t="shared" si="53"/>
        <v>113.3</v>
      </c>
    </row>
    <row r="132" spans="3:13" ht="140.25" x14ac:dyDescent="0.2">
      <c r="C132" s="14" t="s">
        <v>339</v>
      </c>
      <c r="D132" s="15" t="s">
        <v>338</v>
      </c>
      <c r="E132" s="6"/>
      <c r="F132" s="6"/>
      <c r="G132" s="24">
        <f>G135</f>
        <v>8100</v>
      </c>
      <c r="H132" s="24">
        <f t="shared" ref="H132:L132" si="54">H135</f>
        <v>1858.8435099999999</v>
      </c>
      <c r="I132" s="24">
        <f t="shared" si="54"/>
        <v>16400</v>
      </c>
      <c r="J132" s="24">
        <f t="shared" si="54"/>
        <v>14183.1</v>
      </c>
      <c r="K132" s="24">
        <f t="shared" si="54"/>
        <v>4273.3</v>
      </c>
      <c r="L132" s="24">
        <f t="shared" si="54"/>
        <v>0</v>
      </c>
    </row>
    <row r="133" spans="3:13" ht="140.25" x14ac:dyDescent="0.2">
      <c r="C133" s="17" t="s">
        <v>377</v>
      </c>
      <c r="D133" s="15" t="s">
        <v>182</v>
      </c>
      <c r="E133" s="6"/>
      <c r="F133" s="6"/>
      <c r="G133" s="24">
        <f>G134</f>
        <v>100</v>
      </c>
      <c r="H133" s="24">
        <f t="shared" ref="H133:L133" si="55">H134</f>
        <v>68.054599999999994</v>
      </c>
      <c r="I133" s="24">
        <f t="shared" si="55"/>
        <v>141.9</v>
      </c>
      <c r="J133" s="24">
        <f t="shared" si="55"/>
        <v>113.3</v>
      </c>
      <c r="K133" s="24">
        <f t="shared" si="55"/>
        <v>113.3</v>
      </c>
      <c r="L133" s="24">
        <f t="shared" si="55"/>
        <v>113.3</v>
      </c>
    </row>
    <row r="134" spans="3:13" ht="127.5" x14ac:dyDescent="0.2">
      <c r="C134" s="17" t="s">
        <v>378</v>
      </c>
      <c r="D134" s="15" t="s">
        <v>341</v>
      </c>
      <c r="E134" s="6"/>
      <c r="F134" s="6"/>
      <c r="G134" s="24">
        <v>100</v>
      </c>
      <c r="H134" s="24">
        <v>68.054599999999994</v>
      </c>
      <c r="I134" s="24">
        <v>141.9</v>
      </c>
      <c r="J134" s="24">
        <v>113.3</v>
      </c>
      <c r="K134" s="24">
        <v>113.3</v>
      </c>
      <c r="L134" s="24">
        <v>113.3</v>
      </c>
    </row>
    <row r="135" spans="3:13" ht="140.25" x14ac:dyDescent="0.2">
      <c r="C135" s="14" t="s">
        <v>340</v>
      </c>
      <c r="D135" s="15" t="s">
        <v>183</v>
      </c>
      <c r="E135" s="6"/>
      <c r="F135" s="6"/>
      <c r="G135" s="24">
        <v>8100</v>
      </c>
      <c r="H135" s="24">
        <v>1858.8435099999999</v>
      </c>
      <c r="I135" s="24">
        <v>16400</v>
      </c>
      <c r="J135" s="24">
        <v>14183.1</v>
      </c>
      <c r="K135" s="24">
        <v>4273.3</v>
      </c>
      <c r="L135" s="24">
        <v>0</v>
      </c>
    </row>
    <row r="136" spans="3:13" ht="38.25" x14ac:dyDescent="0.2">
      <c r="C136" s="14" t="s">
        <v>185</v>
      </c>
      <c r="D136" s="16" t="s">
        <v>184</v>
      </c>
      <c r="E136" s="6"/>
      <c r="F136" s="6"/>
      <c r="G136" s="24">
        <f>G137</f>
        <v>500</v>
      </c>
      <c r="H136" s="24">
        <f t="shared" ref="H136:L136" si="56">H137</f>
        <v>223.46530999999999</v>
      </c>
      <c r="I136" s="24">
        <f t="shared" si="56"/>
        <v>223.5</v>
      </c>
      <c r="J136" s="24">
        <f t="shared" si="56"/>
        <v>15544</v>
      </c>
      <c r="K136" s="24">
        <f t="shared" si="56"/>
        <v>0</v>
      </c>
      <c r="L136" s="24">
        <f t="shared" si="56"/>
        <v>0</v>
      </c>
    </row>
    <row r="137" spans="3:13" ht="76.5" x14ac:dyDescent="0.2">
      <c r="C137" s="17" t="s">
        <v>187</v>
      </c>
      <c r="D137" s="18" t="s">
        <v>186</v>
      </c>
      <c r="E137" s="6"/>
      <c r="F137" s="6"/>
      <c r="G137" s="24">
        <f>G138</f>
        <v>500</v>
      </c>
      <c r="H137" s="24">
        <f>H138</f>
        <v>223.46530999999999</v>
      </c>
      <c r="I137" s="24">
        <f t="shared" ref="I137:L137" si="57">I138</f>
        <v>223.5</v>
      </c>
      <c r="J137" s="24">
        <f t="shared" si="57"/>
        <v>15544</v>
      </c>
      <c r="K137" s="24">
        <f t="shared" si="57"/>
        <v>0</v>
      </c>
      <c r="L137" s="24">
        <f t="shared" si="57"/>
        <v>0</v>
      </c>
    </row>
    <row r="138" spans="3:13" ht="76.5" x14ac:dyDescent="0.2">
      <c r="C138" s="14" t="s">
        <v>189</v>
      </c>
      <c r="D138" s="16" t="s">
        <v>188</v>
      </c>
      <c r="E138" s="6"/>
      <c r="F138" s="6"/>
      <c r="G138" s="24">
        <v>500</v>
      </c>
      <c r="H138" s="24">
        <v>223.46530999999999</v>
      </c>
      <c r="I138" s="24">
        <v>223.5</v>
      </c>
      <c r="J138" s="24">
        <v>15544</v>
      </c>
      <c r="K138" s="24">
        <v>0</v>
      </c>
      <c r="L138" s="24">
        <v>0</v>
      </c>
    </row>
    <row r="139" spans="3:13" ht="25.5" x14ac:dyDescent="0.2">
      <c r="C139" s="12" t="s">
        <v>191</v>
      </c>
      <c r="D139" s="13" t="s">
        <v>190</v>
      </c>
      <c r="E139" s="26"/>
      <c r="F139" s="26"/>
      <c r="G139" s="25">
        <f>G140+G142+G144+G146+G148+G152+G157+G158+G159+G163+G165+G167+G169</f>
        <v>502720.60000000003</v>
      </c>
      <c r="H139" s="25">
        <f t="shared" ref="H139:L139" si="58">H140+H142+H144+H146+H148+H152+H157+H158+H159+H163+H165+H167+H169</f>
        <v>253523.77454000001</v>
      </c>
      <c r="I139" s="25">
        <f t="shared" si="58"/>
        <v>472983.99803184002</v>
      </c>
      <c r="J139" s="25">
        <f t="shared" si="58"/>
        <v>502323.15232339228</v>
      </c>
      <c r="K139" s="25">
        <f t="shared" si="58"/>
        <v>618068.31132508034</v>
      </c>
      <c r="L139" s="25">
        <f t="shared" si="58"/>
        <v>647913.13500230969</v>
      </c>
    </row>
    <row r="140" spans="3:13" ht="114.75" x14ac:dyDescent="0.2">
      <c r="C140" s="17" t="s">
        <v>193</v>
      </c>
      <c r="D140" s="19" t="s">
        <v>192</v>
      </c>
      <c r="E140" s="6"/>
      <c r="F140" s="6"/>
      <c r="G140" s="24">
        <f>G141</f>
        <v>371.5</v>
      </c>
      <c r="H140" s="24">
        <f t="shared" ref="H140:L140" si="59">H141</f>
        <v>61.624220000000001</v>
      </c>
      <c r="I140" s="24">
        <f t="shared" si="59"/>
        <v>161</v>
      </c>
      <c r="J140" s="24">
        <f t="shared" si="59"/>
        <v>168.8</v>
      </c>
      <c r="K140" s="24">
        <f t="shared" si="59"/>
        <v>176.4</v>
      </c>
      <c r="L140" s="24">
        <f t="shared" si="59"/>
        <v>183.9</v>
      </c>
    </row>
    <row r="141" spans="3:13" ht="114.75" x14ac:dyDescent="0.2">
      <c r="C141" s="14" t="s">
        <v>343</v>
      </c>
      <c r="D141" s="15" t="s">
        <v>194</v>
      </c>
      <c r="E141" s="41" t="s">
        <v>342</v>
      </c>
      <c r="F141" s="6"/>
      <c r="G141" s="24">
        <v>371.5</v>
      </c>
      <c r="H141" s="24">
        <v>61.624220000000001</v>
      </c>
      <c r="I141" s="24">
        <v>161</v>
      </c>
      <c r="J141" s="24">
        <v>168.8</v>
      </c>
      <c r="K141" s="24">
        <v>176.4</v>
      </c>
      <c r="L141" s="24">
        <v>183.9</v>
      </c>
    </row>
    <row r="142" spans="3:13" ht="38.25" x14ac:dyDescent="0.2">
      <c r="C142" s="17" t="s">
        <v>196</v>
      </c>
      <c r="D142" s="18" t="s">
        <v>195</v>
      </c>
      <c r="E142" s="6"/>
      <c r="F142" s="6"/>
      <c r="G142" s="24">
        <f>G143</f>
        <v>7.9</v>
      </c>
      <c r="H142" s="24">
        <f t="shared" ref="H142:L142" si="60">H143</f>
        <v>0</v>
      </c>
      <c r="I142" s="24">
        <f t="shared" si="60"/>
        <v>0</v>
      </c>
      <c r="J142" s="24">
        <f t="shared" si="60"/>
        <v>0</v>
      </c>
      <c r="K142" s="24">
        <f t="shared" si="60"/>
        <v>0</v>
      </c>
      <c r="L142" s="24">
        <f t="shared" si="60"/>
        <v>0</v>
      </c>
    </row>
    <row r="143" spans="3:13" ht="63.75" x14ac:dyDescent="0.2">
      <c r="C143" s="14" t="s">
        <v>344</v>
      </c>
      <c r="D143" s="16" t="s">
        <v>197</v>
      </c>
      <c r="E143" s="6"/>
      <c r="F143" s="6"/>
      <c r="G143" s="24">
        <v>7.9</v>
      </c>
      <c r="H143" s="24">
        <v>0</v>
      </c>
      <c r="I143" s="24">
        <v>0</v>
      </c>
      <c r="J143" s="24">
        <v>0</v>
      </c>
      <c r="K143" s="24">
        <v>0</v>
      </c>
      <c r="L143" s="24">
        <v>0</v>
      </c>
      <c r="M143" s="66"/>
    </row>
    <row r="144" spans="3:13" ht="51" x14ac:dyDescent="0.2">
      <c r="C144" s="17" t="s">
        <v>199</v>
      </c>
      <c r="D144" s="18" t="s">
        <v>198</v>
      </c>
      <c r="E144" s="6"/>
      <c r="F144" s="6"/>
      <c r="G144" s="24">
        <f>G145</f>
        <v>31.5</v>
      </c>
      <c r="H144" s="24">
        <f t="shared" ref="H144:L144" si="61">H145</f>
        <v>0</v>
      </c>
      <c r="I144" s="24">
        <f t="shared" si="61"/>
        <v>0</v>
      </c>
      <c r="J144" s="24">
        <f t="shared" si="61"/>
        <v>0</v>
      </c>
      <c r="K144" s="24">
        <f t="shared" si="61"/>
        <v>0</v>
      </c>
      <c r="L144" s="24">
        <f t="shared" si="61"/>
        <v>0</v>
      </c>
    </row>
    <row r="145" spans="3:18" ht="51" x14ac:dyDescent="0.2">
      <c r="C145" s="14" t="s">
        <v>345</v>
      </c>
      <c r="D145" s="16" t="s">
        <v>200</v>
      </c>
      <c r="E145" s="6"/>
      <c r="F145" s="6"/>
      <c r="G145" s="24">
        <v>31.5</v>
      </c>
      <c r="H145" s="24">
        <v>0</v>
      </c>
      <c r="I145" s="24">
        <v>0</v>
      </c>
      <c r="J145" s="24">
        <v>0</v>
      </c>
      <c r="K145" s="24">
        <v>0</v>
      </c>
      <c r="L145" s="24">
        <v>0</v>
      </c>
    </row>
    <row r="146" spans="3:18" ht="51" x14ac:dyDescent="0.2">
      <c r="C146" s="17" t="s">
        <v>366</v>
      </c>
      <c r="D146" s="18" t="s">
        <v>346</v>
      </c>
      <c r="E146" s="6"/>
      <c r="F146" s="6"/>
      <c r="G146" s="24">
        <f>G147</f>
        <v>0</v>
      </c>
      <c r="H146" s="24">
        <f t="shared" ref="H146:L146" si="62">H147</f>
        <v>20</v>
      </c>
      <c r="I146" s="24">
        <f t="shared" si="62"/>
        <v>20</v>
      </c>
      <c r="J146" s="24">
        <f t="shared" si="62"/>
        <v>0</v>
      </c>
      <c r="K146" s="24">
        <f t="shared" si="62"/>
        <v>0</v>
      </c>
      <c r="L146" s="24">
        <f t="shared" si="62"/>
        <v>0</v>
      </c>
    </row>
    <row r="147" spans="3:18" ht="76.5" x14ac:dyDescent="0.2">
      <c r="C147" s="14" t="s">
        <v>367</v>
      </c>
      <c r="D147" s="16" t="s">
        <v>347</v>
      </c>
      <c r="E147" s="6"/>
      <c r="F147" s="6"/>
      <c r="G147" s="24">
        <v>0</v>
      </c>
      <c r="H147" s="24">
        <v>20</v>
      </c>
      <c r="I147" s="24">
        <v>20</v>
      </c>
      <c r="J147" s="24">
        <v>0</v>
      </c>
      <c r="K147" s="24">
        <v>0</v>
      </c>
      <c r="L147" s="24">
        <v>0</v>
      </c>
    </row>
    <row r="148" spans="3:18" ht="46.5" customHeight="1" x14ac:dyDescent="0.2">
      <c r="C148" s="17" t="s">
        <v>368</v>
      </c>
      <c r="D148" s="18" t="s">
        <v>348</v>
      </c>
      <c r="E148" s="28"/>
      <c r="F148" s="28"/>
      <c r="G148" s="29">
        <f>G149</f>
        <v>80.5</v>
      </c>
      <c r="H148" s="29">
        <f>H149</f>
        <v>13.388689999999999</v>
      </c>
      <c r="I148" s="29">
        <f t="shared" ref="I148:L148" si="63">I149</f>
        <v>24.6</v>
      </c>
      <c r="J148" s="29">
        <f t="shared" si="63"/>
        <v>25.8</v>
      </c>
      <c r="K148" s="29">
        <f t="shared" si="63"/>
        <v>26.9</v>
      </c>
      <c r="L148" s="29">
        <f t="shared" si="63"/>
        <v>28.1</v>
      </c>
    </row>
    <row r="149" spans="3:18" ht="63.75" x14ac:dyDescent="0.2">
      <c r="C149" s="14" t="s">
        <v>369</v>
      </c>
      <c r="D149" s="16" t="s">
        <v>349</v>
      </c>
      <c r="E149" s="6"/>
      <c r="F149" s="6"/>
      <c r="G149" s="24">
        <f>G150</f>
        <v>80.5</v>
      </c>
      <c r="H149" s="24">
        <f>H150+H151</f>
        <v>13.388689999999999</v>
      </c>
      <c r="I149" s="24">
        <f t="shared" ref="I149:L149" si="64">I150+I151</f>
        <v>24.6</v>
      </c>
      <c r="J149" s="24">
        <f t="shared" si="64"/>
        <v>25.8</v>
      </c>
      <c r="K149" s="24">
        <f t="shared" si="64"/>
        <v>26.9</v>
      </c>
      <c r="L149" s="24">
        <f t="shared" si="64"/>
        <v>28.1</v>
      </c>
    </row>
    <row r="150" spans="3:18" ht="89.25" x14ac:dyDescent="0.2">
      <c r="C150" s="14" t="s">
        <v>372</v>
      </c>
      <c r="D150" s="16" t="s">
        <v>350</v>
      </c>
      <c r="E150" s="53" t="s">
        <v>305</v>
      </c>
      <c r="F150" s="6"/>
      <c r="G150" s="24">
        <v>80.5</v>
      </c>
      <c r="H150" s="24">
        <v>13.273529999999999</v>
      </c>
      <c r="I150" s="24">
        <v>24.6</v>
      </c>
      <c r="J150" s="24">
        <v>25.8</v>
      </c>
      <c r="K150" s="24">
        <v>26.9</v>
      </c>
      <c r="L150" s="24">
        <v>28.1</v>
      </c>
    </row>
    <row r="151" spans="3:18" ht="63.75" x14ac:dyDescent="0.2">
      <c r="C151" s="14" t="s">
        <v>371</v>
      </c>
      <c r="D151" s="16" t="s">
        <v>351</v>
      </c>
      <c r="E151" s="6"/>
      <c r="F151" s="6"/>
      <c r="G151" s="24">
        <v>0</v>
      </c>
      <c r="H151" s="24">
        <v>0.11516</v>
      </c>
      <c r="I151" s="24">
        <v>0</v>
      </c>
      <c r="J151" s="24">
        <v>0</v>
      </c>
      <c r="K151" s="24">
        <v>0</v>
      </c>
      <c r="L151" s="24">
        <v>0</v>
      </c>
    </row>
    <row r="152" spans="3:18" ht="153" x14ac:dyDescent="0.2">
      <c r="C152" s="14" t="s">
        <v>370</v>
      </c>
      <c r="D152" s="16" t="s">
        <v>352</v>
      </c>
      <c r="E152" s="6"/>
      <c r="F152" s="6"/>
      <c r="G152" s="24">
        <f>G153+G154</f>
        <v>5626.2999999999993</v>
      </c>
      <c r="H152" s="24">
        <f t="shared" ref="H152:L152" si="65">H153+H154</f>
        <v>1314.1508699999999</v>
      </c>
      <c r="I152" s="24">
        <f t="shared" si="65"/>
        <v>2778.2</v>
      </c>
      <c r="J152" s="24">
        <f t="shared" si="65"/>
        <v>2251.8000000000002</v>
      </c>
      <c r="K152" s="24">
        <f t="shared" si="65"/>
        <v>2185.1999999999998</v>
      </c>
      <c r="L152" s="24">
        <f t="shared" si="65"/>
        <v>2185.1999999999998</v>
      </c>
    </row>
    <row r="153" spans="3:18" ht="25.5" x14ac:dyDescent="0.2">
      <c r="C153" s="14" t="s">
        <v>364</v>
      </c>
      <c r="D153" s="16" t="s">
        <v>353</v>
      </c>
      <c r="E153" s="41" t="s">
        <v>292</v>
      </c>
      <c r="F153" s="6"/>
      <c r="G153" s="24">
        <v>39.4</v>
      </c>
      <c r="H153" s="24">
        <v>0</v>
      </c>
      <c r="I153" s="24">
        <v>0</v>
      </c>
      <c r="J153" s="24">
        <v>0</v>
      </c>
      <c r="K153" s="24">
        <v>0</v>
      </c>
      <c r="L153" s="24">
        <v>0</v>
      </c>
    </row>
    <row r="154" spans="3:18" ht="25.5" x14ac:dyDescent="0.2">
      <c r="C154" s="17" t="s">
        <v>365</v>
      </c>
      <c r="D154" s="18" t="s">
        <v>354</v>
      </c>
      <c r="E154" s="28"/>
      <c r="F154" s="28"/>
      <c r="G154" s="29">
        <v>5586.9</v>
      </c>
      <c r="H154" s="29">
        <v>1314.1508699999999</v>
      </c>
      <c r="I154" s="29">
        <v>2778.2</v>
      </c>
      <c r="J154" s="29">
        <v>2251.8000000000002</v>
      </c>
      <c r="K154" s="29">
        <v>2185.1999999999998</v>
      </c>
      <c r="L154" s="29">
        <v>2185.1999999999998</v>
      </c>
    </row>
    <row r="155" spans="3:18" ht="63.75" x14ac:dyDescent="0.2">
      <c r="C155" s="14" t="s">
        <v>362</v>
      </c>
      <c r="D155" s="16" t="s">
        <v>355</v>
      </c>
      <c r="E155" s="41" t="s">
        <v>292</v>
      </c>
      <c r="F155" s="6"/>
      <c r="G155" s="24"/>
      <c r="H155" s="24">
        <v>297.5</v>
      </c>
      <c r="I155" s="24">
        <v>628.934256231934</v>
      </c>
      <c r="J155" s="24">
        <v>509.76681239042199</v>
      </c>
      <c r="K155" s="24">
        <v>494.68977637248003</v>
      </c>
      <c r="L155" s="24">
        <v>494.68977637248003</v>
      </c>
    </row>
    <row r="156" spans="3:18" ht="102" x14ac:dyDescent="0.2">
      <c r="C156" s="14" t="s">
        <v>363</v>
      </c>
      <c r="D156" s="16" t="s">
        <v>356</v>
      </c>
      <c r="E156" s="41" t="s">
        <v>292</v>
      </c>
      <c r="F156" s="6"/>
      <c r="G156" s="24"/>
      <c r="H156" s="24">
        <v>1016.6508700000001</v>
      </c>
      <c r="I156" s="24">
        <v>2149.2657437680655</v>
      </c>
      <c r="J156" s="24">
        <v>1742.0331876095781</v>
      </c>
      <c r="K156" s="24">
        <v>1690.51022362752</v>
      </c>
      <c r="L156" s="24">
        <v>1690.51022362752</v>
      </c>
      <c r="N156" s="36"/>
      <c r="O156" s="36"/>
      <c r="P156" s="36"/>
      <c r="Q156" s="36"/>
      <c r="R156" s="36"/>
    </row>
    <row r="157" spans="3:18" ht="38.25" x14ac:dyDescent="0.2">
      <c r="C157" s="14" t="s">
        <v>361</v>
      </c>
      <c r="D157" s="16" t="s">
        <v>201</v>
      </c>
      <c r="E157" s="5" t="s">
        <v>360</v>
      </c>
      <c r="F157" s="6"/>
      <c r="G157" s="24">
        <v>671.9</v>
      </c>
      <c r="H157" s="24">
        <v>273.2</v>
      </c>
      <c r="I157" s="24">
        <v>756.10553573209449</v>
      </c>
      <c r="J157" s="24">
        <v>792.39860144723502</v>
      </c>
      <c r="K157" s="24">
        <v>828.05653851236059</v>
      </c>
      <c r="L157" s="24">
        <v>863.66296966839207</v>
      </c>
    </row>
    <row r="158" spans="3:18" ht="63.75" x14ac:dyDescent="0.2">
      <c r="C158" s="14" t="s">
        <v>358</v>
      </c>
      <c r="D158" s="16" t="s">
        <v>202</v>
      </c>
      <c r="E158" s="65" t="s">
        <v>359</v>
      </c>
      <c r="F158" s="6"/>
      <c r="G158" s="24">
        <v>7844</v>
      </c>
      <c r="H158" s="24">
        <v>2247.6278200000002</v>
      </c>
      <c r="I158" s="24">
        <v>3141.8191208005346</v>
      </c>
      <c r="J158" s="24">
        <v>3292.6264385989598</v>
      </c>
      <c r="K158" s="24">
        <v>3440.7946283359129</v>
      </c>
      <c r="L158" s="24">
        <v>3588.7487973543571</v>
      </c>
    </row>
    <row r="159" spans="3:18" ht="38.25" x14ac:dyDescent="0.2">
      <c r="C159" s="14" t="s">
        <v>204</v>
      </c>
      <c r="D159" s="16" t="s">
        <v>203</v>
      </c>
      <c r="E159" s="6"/>
      <c r="F159" s="6"/>
      <c r="G159" s="24">
        <f>G160+G162</f>
        <v>395494.9</v>
      </c>
      <c r="H159" s="24">
        <f t="shared" ref="H159:L159" si="66">H160+H162</f>
        <v>144525.17799</v>
      </c>
      <c r="I159" s="24">
        <f t="shared" si="66"/>
        <v>291694.14063497534</v>
      </c>
      <c r="J159" s="24">
        <f t="shared" si="66"/>
        <v>304190.42657147802</v>
      </c>
      <c r="K159" s="24">
        <f t="shared" si="66"/>
        <v>392390.15391433</v>
      </c>
      <c r="L159" s="24">
        <f t="shared" si="66"/>
        <v>410230.02852289699</v>
      </c>
    </row>
    <row r="160" spans="3:18" ht="63.75" x14ac:dyDescent="0.2">
      <c r="C160" s="17" t="s">
        <v>206</v>
      </c>
      <c r="D160" s="18" t="s">
        <v>205</v>
      </c>
      <c r="E160" s="6"/>
      <c r="F160" s="6"/>
      <c r="G160" s="24">
        <f>G161</f>
        <v>3618.2</v>
      </c>
      <c r="H160" s="24">
        <f t="shared" ref="H160:L160" si="67">H161</f>
        <v>9749.3779900000009</v>
      </c>
      <c r="I160" s="24">
        <f t="shared" si="67"/>
        <v>15000</v>
      </c>
      <c r="J160" s="24">
        <f t="shared" si="67"/>
        <v>36178.400000000001</v>
      </c>
      <c r="K160" s="24">
        <f t="shared" si="67"/>
        <v>104701.8</v>
      </c>
      <c r="L160" s="24">
        <f t="shared" si="67"/>
        <v>99701.8</v>
      </c>
    </row>
    <row r="161" spans="3:12" ht="76.5" x14ac:dyDescent="0.2">
      <c r="C161" s="14" t="s">
        <v>208</v>
      </c>
      <c r="D161" s="16" t="s">
        <v>207</v>
      </c>
      <c r="E161" s="41" t="s">
        <v>277</v>
      </c>
      <c r="F161" s="6"/>
      <c r="G161" s="24">
        <v>3618.2</v>
      </c>
      <c r="H161" s="24">
        <v>9749.3779900000009</v>
      </c>
      <c r="I161" s="24">
        <v>15000</v>
      </c>
      <c r="J161" s="24">
        <v>36178.400000000001</v>
      </c>
      <c r="K161" s="24">
        <v>104701.8</v>
      </c>
      <c r="L161" s="24">
        <v>99701.8</v>
      </c>
    </row>
    <row r="162" spans="3:12" ht="51" x14ac:dyDescent="0.2">
      <c r="C162" s="14" t="s">
        <v>276</v>
      </c>
      <c r="D162" s="16" t="s">
        <v>209</v>
      </c>
      <c r="E162" s="5" t="s">
        <v>275</v>
      </c>
      <c r="F162" s="6"/>
      <c r="G162" s="24">
        <v>391876.7</v>
      </c>
      <c r="H162" s="24">
        <v>134775.79999999999</v>
      </c>
      <c r="I162" s="24">
        <v>276694.14063497534</v>
      </c>
      <c r="J162" s="24">
        <v>268012.026571478</v>
      </c>
      <c r="K162" s="24">
        <v>287688.35391433001</v>
      </c>
      <c r="L162" s="24">
        <v>310528.228522897</v>
      </c>
    </row>
    <row r="163" spans="3:12" ht="51" x14ac:dyDescent="0.2">
      <c r="C163" s="17" t="s">
        <v>211</v>
      </c>
      <c r="D163" s="18" t="s">
        <v>210</v>
      </c>
      <c r="E163" s="6"/>
      <c r="F163" s="6"/>
      <c r="G163" s="24">
        <f>G164</f>
        <v>799.2</v>
      </c>
      <c r="H163" s="24">
        <f t="shared" ref="H163:L163" si="68">H164</f>
        <v>108.5</v>
      </c>
      <c r="I163" s="24">
        <f t="shared" si="68"/>
        <v>133.80000000000001</v>
      </c>
      <c r="J163" s="24">
        <f t="shared" si="68"/>
        <v>223.4</v>
      </c>
      <c r="K163" s="24">
        <f t="shared" si="68"/>
        <v>223.4</v>
      </c>
      <c r="L163" s="24">
        <f t="shared" si="68"/>
        <v>223.4</v>
      </c>
    </row>
    <row r="164" spans="3:12" ht="76.5" x14ac:dyDescent="0.2">
      <c r="C164" s="14" t="s">
        <v>374</v>
      </c>
      <c r="D164" s="16" t="s">
        <v>212</v>
      </c>
      <c r="E164" s="41" t="s">
        <v>274</v>
      </c>
      <c r="F164" s="6"/>
      <c r="G164" s="24">
        <v>799.2</v>
      </c>
      <c r="H164" s="24">
        <v>108.5</v>
      </c>
      <c r="I164" s="24">
        <v>133.80000000000001</v>
      </c>
      <c r="J164" s="24">
        <v>223.4</v>
      </c>
      <c r="K164" s="24">
        <v>223.4</v>
      </c>
      <c r="L164" s="24">
        <v>223.4</v>
      </c>
    </row>
    <row r="165" spans="3:12" ht="89.25" x14ac:dyDescent="0.2">
      <c r="C165" s="17" t="s">
        <v>214</v>
      </c>
      <c r="D165" s="18" t="s">
        <v>213</v>
      </c>
      <c r="E165" s="6"/>
      <c r="F165" s="6"/>
      <c r="G165" s="29">
        <f>G166</f>
        <v>2248.4</v>
      </c>
      <c r="H165" s="29">
        <f t="shared" ref="H165:L165" si="69">H166</f>
        <v>1046.4049500000001</v>
      </c>
      <c r="I165" s="29">
        <f t="shared" si="69"/>
        <v>2183.6048703320798</v>
      </c>
      <c r="J165" s="29">
        <f t="shared" si="69"/>
        <v>2288.4179041080197</v>
      </c>
      <c r="K165" s="29">
        <f t="shared" si="69"/>
        <v>2391.3967097928808</v>
      </c>
      <c r="L165" s="29">
        <f t="shared" si="69"/>
        <v>2494.2267683139744</v>
      </c>
    </row>
    <row r="166" spans="3:12" ht="140.25" x14ac:dyDescent="0.2">
      <c r="C166" s="14" t="s">
        <v>216</v>
      </c>
      <c r="D166" s="16" t="s">
        <v>215</v>
      </c>
      <c r="E166" s="5" t="s">
        <v>273</v>
      </c>
      <c r="F166" s="6"/>
      <c r="G166" s="24">
        <v>2248.4</v>
      </c>
      <c r="H166" s="24">
        <v>1046.4049500000001</v>
      </c>
      <c r="I166" s="24">
        <v>2183.6048703320798</v>
      </c>
      <c r="J166" s="24">
        <v>2288.4179041080197</v>
      </c>
      <c r="K166" s="24">
        <v>2391.3967097928808</v>
      </c>
      <c r="L166" s="24">
        <v>2494.2267683139744</v>
      </c>
    </row>
    <row r="167" spans="3:12" ht="76.5" x14ac:dyDescent="0.2">
      <c r="C167" s="17" t="s">
        <v>218</v>
      </c>
      <c r="D167" s="18" t="s">
        <v>217</v>
      </c>
      <c r="E167" s="6"/>
      <c r="F167" s="6"/>
      <c r="G167" s="29">
        <f>G168</f>
        <v>34930</v>
      </c>
      <c r="H167" s="29">
        <f t="shared" ref="H167:L167" si="70">H168</f>
        <v>66023</v>
      </c>
      <c r="I167" s="29">
        <f t="shared" si="70"/>
        <v>74200</v>
      </c>
      <c r="J167" s="29">
        <f t="shared" si="70"/>
        <v>86500</v>
      </c>
      <c r="K167" s="29">
        <f t="shared" si="70"/>
        <v>109200</v>
      </c>
      <c r="L167" s="29">
        <f t="shared" si="70"/>
        <v>116300</v>
      </c>
    </row>
    <row r="168" spans="3:12" ht="102" x14ac:dyDescent="0.2">
      <c r="C168" s="14" t="s">
        <v>373</v>
      </c>
      <c r="D168" s="15" t="s">
        <v>219</v>
      </c>
      <c r="E168" s="58" t="s">
        <v>271</v>
      </c>
      <c r="F168" s="6"/>
      <c r="G168" s="24">
        <v>34930</v>
      </c>
      <c r="H168" s="24">
        <v>66023</v>
      </c>
      <c r="I168" s="24">
        <v>74200</v>
      </c>
      <c r="J168" s="24">
        <v>86500</v>
      </c>
      <c r="K168" s="24">
        <v>109200</v>
      </c>
      <c r="L168" s="24">
        <v>116300</v>
      </c>
    </row>
    <row r="169" spans="3:12" ht="38.25" x14ac:dyDescent="0.2">
      <c r="C169" s="17" t="s">
        <v>221</v>
      </c>
      <c r="D169" s="18" t="s">
        <v>220</v>
      </c>
      <c r="E169" s="6"/>
      <c r="F169" s="6"/>
      <c r="G169" s="24">
        <f>G170</f>
        <v>54614.5</v>
      </c>
      <c r="H169" s="24">
        <f t="shared" ref="H169:L169" si="71">H170</f>
        <v>37890.699999999997</v>
      </c>
      <c r="I169" s="24">
        <f t="shared" si="71"/>
        <v>97890.727870000002</v>
      </c>
      <c r="J169" s="24">
        <f t="shared" si="71"/>
        <v>102589.48280776</v>
      </c>
      <c r="K169" s="24">
        <f t="shared" si="71"/>
        <v>107206.00953410919</v>
      </c>
      <c r="L169" s="24">
        <f t="shared" si="71"/>
        <v>111815.8679440759</v>
      </c>
    </row>
    <row r="170" spans="3:12" ht="298.5" customHeight="1" x14ac:dyDescent="0.2">
      <c r="C170" s="14" t="s">
        <v>223</v>
      </c>
      <c r="D170" s="16" t="s">
        <v>222</v>
      </c>
      <c r="E170" s="5" t="s">
        <v>272</v>
      </c>
      <c r="F170" s="6"/>
      <c r="G170" s="24">
        <v>54614.5</v>
      </c>
      <c r="H170" s="24">
        <v>37890.699999999997</v>
      </c>
      <c r="I170" s="24">
        <v>97890.727870000002</v>
      </c>
      <c r="J170" s="24">
        <v>102589.48280776</v>
      </c>
      <c r="K170" s="24">
        <v>107206.00953410919</v>
      </c>
      <c r="L170" s="24">
        <v>111815.8679440759</v>
      </c>
    </row>
    <row r="171" spans="3:12" ht="25.5" x14ac:dyDescent="0.2">
      <c r="C171" s="12" t="s">
        <v>225</v>
      </c>
      <c r="D171" s="13" t="s">
        <v>224</v>
      </c>
      <c r="E171" s="6"/>
      <c r="F171" s="6"/>
      <c r="G171" s="24">
        <f>G172+G174</f>
        <v>8079.4</v>
      </c>
      <c r="H171" s="24">
        <f t="shared" ref="H171:L171" si="72">H172+H174</f>
        <v>1318.7</v>
      </c>
      <c r="I171" s="24">
        <f t="shared" si="72"/>
        <v>8084.7</v>
      </c>
      <c r="J171" s="24">
        <f t="shared" si="72"/>
        <v>8832</v>
      </c>
      <c r="K171" s="24">
        <f t="shared" si="72"/>
        <v>8832</v>
      </c>
      <c r="L171" s="24">
        <f t="shared" si="72"/>
        <v>8832</v>
      </c>
    </row>
    <row r="172" spans="3:12" ht="25.5" x14ac:dyDescent="0.2">
      <c r="C172" s="12" t="s">
        <v>268</v>
      </c>
      <c r="D172" s="18" t="s">
        <v>267</v>
      </c>
      <c r="E172" s="6"/>
      <c r="F172" s="6"/>
      <c r="G172" s="29">
        <f>G173</f>
        <v>0</v>
      </c>
      <c r="H172" s="29">
        <f t="shared" ref="H172:L172" si="73">H173</f>
        <v>422.9</v>
      </c>
      <c r="I172" s="29">
        <f t="shared" si="73"/>
        <v>0</v>
      </c>
      <c r="J172" s="29">
        <f t="shared" si="73"/>
        <v>0</v>
      </c>
      <c r="K172" s="29">
        <f t="shared" si="73"/>
        <v>0</v>
      </c>
      <c r="L172" s="29">
        <f t="shared" si="73"/>
        <v>0</v>
      </c>
    </row>
    <row r="173" spans="3:12" ht="38.25" x14ac:dyDescent="0.2">
      <c r="C173" s="12" t="s">
        <v>270</v>
      </c>
      <c r="D173" s="16" t="s">
        <v>269</v>
      </c>
      <c r="E173" s="6"/>
      <c r="F173" s="6"/>
      <c r="G173" s="24">
        <v>0</v>
      </c>
      <c r="H173" s="24">
        <v>422.9</v>
      </c>
      <c r="I173" s="24">
        <v>0</v>
      </c>
      <c r="J173" s="24">
        <v>0</v>
      </c>
      <c r="K173" s="24">
        <v>0</v>
      </c>
      <c r="L173" s="24">
        <v>0</v>
      </c>
    </row>
    <row r="174" spans="3:12" ht="25.5" x14ac:dyDescent="0.2">
      <c r="C174" s="17" t="s">
        <v>226</v>
      </c>
      <c r="D174" s="18" t="s">
        <v>224</v>
      </c>
      <c r="E174" s="6"/>
      <c r="F174" s="6"/>
      <c r="G174" s="29">
        <f>G175</f>
        <v>8079.4</v>
      </c>
      <c r="H174" s="29">
        <v>895.80000000000007</v>
      </c>
      <c r="I174" s="29">
        <f t="shared" ref="I174:L174" si="74">I175</f>
        <v>8084.7</v>
      </c>
      <c r="J174" s="29">
        <f t="shared" si="74"/>
        <v>8832</v>
      </c>
      <c r="K174" s="29">
        <f t="shared" si="74"/>
        <v>8832</v>
      </c>
      <c r="L174" s="29">
        <f t="shared" si="74"/>
        <v>8832</v>
      </c>
    </row>
    <row r="175" spans="3:12" ht="76.5" x14ac:dyDescent="0.2">
      <c r="C175" s="14" t="s">
        <v>265</v>
      </c>
      <c r="D175" s="16" t="s">
        <v>227</v>
      </c>
      <c r="E175" s="5" t="s">
        <v>266</v>
      </c>
      <c r="F175" s="6"/>
      <c r="G175" s="24">
        <v>8079.4</v>
      </c>
      <c r="H175" s="24">
        <v>3432.39</v>
      </c>
      <c r="I175" s="24">
        <v>8084.7</v>
      </c>
      <c r="J175" s="24">
        <v>8832</v>
      </c>
      <c r="K175" s="24">
        <v>8832</v>
      </c>
      <c r="L175" s="24">
        <v>8832</v>
      </c>
    </row>
  </sheetData>
  <customSheetViews>
    <customSheetView guid="{5BFBE340-7A77-4A81-BD8D-F4A5E4682C7D}" scale="90" showPageBreaks="1" fitToPage="1" printArea="1" hiddenColumns="1" topLeftCell="C1">
      <selection activeCell="D13" sqref="D13"/>
      <pageMargins left="0.19685039370078741" right="0.23622047244094491" top="0.78740157480314965" bottom="0.23622047244094491" header="0.31496062992125984" footer="0.31496062992125984"/>
      <pageSetup paperSize="9" scale="80" fitToHeight="0" orientation="landscape" r:id="rId1"/>
    </customSheetView>
    <customSheetView guid="{59B1F92E-3080-4B3C-AB43-7CBA0A8FFB6D}" scale="90" showPageBreaks="1" fitToPage="1" printArea="1" hiddenColumns="1" topLeftCell="C1">
      <selection activeCell="D13" sqref="D13"/>
      <pageMargins left="0.19685039370078741" right="0.23622047244094491" top="0.78740157480314965" bottom="0.23622047244094491" header="0.31496062992125984" footer="0.31496062992125984"/>
      <pageSetup paperSize="9" scale="80" fitToHeight="0" orientation="landscape" r:id="rId2"/>
    </customSheetView>
    <customSheetView guid="{10B69522-62AE-4313-859A-9E4F497E803C}" scale="90" showPageBreaks="1" fitToPage="1" printArea="1" hiddenColumns="1" topLeftCell="C37">
      <selection activeCell="E31" sqref="E31"/>
      <pageMargins left="0.19685039370078741" right="0.23622047244094491" top="0.78740157480314965" bottom="0.23622047244094491" header="0.31496062992125984" footer="0.31496062992125984"/>
      <pageSetup paperSize="9" scale="80" fitToHeight="0" orientation="landscape" r:id="rId3"/>
    </customSheetView>
  </customSheetViews>
  <mergeCells count="7">
    <mergeCell ref="J1:L1"/>
    <mergeCell ref="C2:L2"/>
    <mergeCell ref="A4:A5"/>
    <mergeCell ref="B4:B5"/>
    <mergeCell ref="C4:D4"/>
    <mergeCell ref="J4:L4"/>
    <mergeCell ref="E4:E5"/>
  </mergeCells>
  <pageMargins left="0.19685039370078741" right="0.23622047244094491" top="0.78740157480314965" bottom="0.23622047244094491" header="0.31496062992125984" footer="0.31496062992125984"/>
  <pageSetup paperSize="9" scale="80" fitToHeight="0" orientation="landscap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1"/>
  <sheetViews>
    <sheetView tabSelected="1" topLeftCell="C28" zoomScale="90" zoomScaleNormal="90" workbookViewId="0">
      <selection activeCell="J48" sqref="J48"/>
    </sheetView>
  </sheetViews>
  <sheetFormatPr defaultRowHeight="12.75" x14ac:dyDescent="0.2"/>
  <cols>
    <col min="1" max="1" width="9.140625" style="1" hidden="1" customWidth="1"/>
    <col min="2" max="2" width="21" style="1" hidden="1" customWidth="1"/>
    <col min="3" max="3" width="24.28515625" style="1" customWidth="1"/>
    <col min="4" max="4" width="41.5703125" style="1" customWidth="1"/>
    <col min="5" max="5" width="30.7109375" style="1" customWidth="1"/>
    <col min="6" max="6" width="9.140625" style="1" hidden="1" customWidth="1"/>
    <col min="7" max="7" width="14.7109375" style="1" customWidth="1"/>
    <col min="8" max="8" width="15.28515625" style="77" customWidth="1"/>
    <col min="9" max="9" width="12.7109375" style="1" customWidth="1"/>
    <col min="10" max="10" width="14.42578125" style="1" customWidth="1"/>
    <col min="11" max="11" width="14.5703125" style="1" customWidth="1"/>
    <col min="12" max="12" width="13.5703125" style="1" customWidth="1"/>
    <col min="13" max="13" width="0.7109375" style="1" customWidth="1"/>
    <col min="14" max="14" width="11.140625" style="1" customWidth="1"/>
    <col min="15" max="16384" width="9.140625" style="1"/>
  </cols>
  <sheetData>
    <row r="1" spans="1:14" x14ac:dyDescent="0.2">
      <c r="J1" s="150"/>
      <c r="K1" s="150"/>
      <c r="L1" s="150"/>
    </row>
    <row r="2" spans="1:14" ht="18.75" x14ac:dyDescent="0.3">
      <c r="C2" s="151" t="s">
        <v>391</v>
      </c>
      <c r="D2" s="151"/>
      <c r="E2" s="151"/>
      <c r="F2" s="151"/>
      <c r="G2" s="151"/>
      <c r="H2" s="151"/>
      <c r="I2" s="151"/>
      <c r="J2" s="151"/>
      <c r="K2" s="151"/>
      <c r="L2" s="151"/>
    </row>
    <row r="3" spans="1:14" ht="18.75" x14ac:dyDescent="0.3">
      <c r="C3" s="148"/>
      <c r="D3" s="148"/>
      <c r="E3" s="148"/>
      <c r="F3" s="148"/>
      <c r="G3" s="148"/>
      <c r="H3" s="148"/>
      <c r="I3" s="148"/>
      <c r="J3" s="148"/>
      <c r="K3" s="148"/>
      <c r="L3" s="148"/>
    </row>
    <row r="4" spans="1:14" x14ac:dyDescent="0.2">
      <c r="L4" s="149" t="s">
        <v>583</v>
      </c>
    </row>
    <row r="5" spans="1:14" ht="101.25" customHeight="1" x14ac:dyDescent="0.2">
      <c r="A5" s="152" t="s">
        <v>0</v>
      </c>
      <c r="B5" s="153" t="s">
        <v>1</v>
      </c>
      <c r="C5" s="152" t="s">
        <v>2</v>
      </c>
      <c r="D5" s="152"/>
      <c r="E5" s="152" t="s">
        <v>394</v>
      </c>
      <c r="F5" s="73" t="s">
        <v>4</v>
      </c>
      <c r="G5" s="73" t="s">
        <v>392</v>
      </c>
      <c r="H5" s="78" t="s">
        <v>578</v>
      </c>
      <c r="I5" s="73" t="s">
        <v>230</v>
      </c>
      <c r="J5" s="152" t="s">
        <v>393</v>
      </c>
      <c r="K5" s="152"/>
      <c r="L5" s="152"/>
    </row>
    <row r="6" spans="1:14" ht="51" x14ac:dyDescent="0.2">
      <c r="A6" s="152"/>
      <c r="B6" s="153"/>
      <c r="C6" s="73" t="s">
        <v>6</v>
      </c>
      <c r="D6" s="73" t="s">
        <v>7</v>
      </c>
      <c r="E6" s="152"/>
      <c r="F6" s="73"/>
      <c r="G6" s="73"/>
      <c r="H6" s="79"/>
      <c r="I6" s="7"/>
      <c r="J6" s="73" t="s">
        <v>231</v>
      </c>
      <c r="K6" s="73" t="s">
        <v>232</v>
      </c>
      <c r="L6" s="73" t="s">
        <v>233</v>
      </c>
    </row>
    <row r="7" spans="1:14" x14ac:dyDescent="0.2">
      <c r="A7" s="73">
        <v>1</v>
      </c>
      <c r="B7" s="74">
        <v>2</v>
      </c>
      <c r="C7" s="73">
        <v>3</v>
      </c>
      <c r="D7" s="73">
        <v>4</v>
      </c>
      <c r="E7" s="73">
        <v>5</v>
      </c>
      <c r="F7" s="73">
        <v>6</v>
      </c>
      <c r="G7" s="73">
        <v>7</v>
      </c>
      <c r="H7" s="78">
        <v>8</v>
      </c>
      <c r="I7" s="73">
        <v>9</v>
      </c>
      <c r="J7" s="73">
        <v>10</v>
      </c>
      <c r="K7" s="73">
        <v>11</v>
      </c>
      <c r="L7" s="73">
        <v>12</v>
      </c>
    </row>
    <row r="8" spans="1:14" s="130" customFormat="1" ht="19.5" customHeight="1" x14ac:dyDescent="0.2">
      <c r="A8" s="8"/>
      <c r="B8" s="129"/>
      <c r="C8" s="8"/>
      <c r="D8" s="9" t="s">
        <v>390</v>
      </c>
      <c r="E8" s="8"/>
      <c r="F8" s="8"/>
      <c r="G8" s="22">
        <f t="shared" ref="G8:L8" si="0">G9+G136</f>
        <v>1539932.76</v>
      </c>
      <c r="H8" s="22">
        <f t="shared" si="0"/>
        <v>1212763.2000000002</v>
      </c>
      <c r="I8" s="22">
        <f t="shared" si="0"/>
        <v>1473089.99</v>
      </c>
      <c r="J8" s="22">
        <f t="shared" si="0"/>
        <v>1416959.3</v>
      </c>
      <c r="K8" s="22">
        <f t="shared" si="0"/>
        <v>986170.01</v>
      </c>
      <c r="L8" s="22">
        <f t="shared" si="0"/>
        <v>986086.1</v>
      </c>
    </row>
    <row r="9" spans="1:14" x14ac:dyDescent="0.2">
      <c r="A9" s="8"/>
      <c r="B9" s="60"/>
      <c r="C9" s="83" t="s">
        <v>9</v>
      </c>
      <c r="D9" s="21" t="s">
        <v>8</v>
      </c>
      <c r="E9" s="84"/>
      <c r="F9" s="84">
        <v>100</v>
      </c>
      <c r="G9" s="85">
        <f>G10+G15+G21+G34+G42+G50+G64+G71+G79+G87+G131</f>
        <v>499129.8</v>
      </c>
      <c r="H9" s="86">
        <f>H10+H15+H21+H34+H42+H50+H64+H71+H79+H87+H131</f>
        <v>340155.61</v>
      </c>
      <c r="I9" s="85">
        <f>I10+I15+I21+I34++I42+I50+I64+I71+I79+I87+I131</f>
        <v>410454.94999999995</v>
      </c>
      <c r="J9" s="85">
        <f>J10+J15+J21+J34+J42+J50+J64+J71+J79+J87+J131</f>
        <v>257700</v>
      </c>
      <c r="K9" s="85">
        <f>K10+K15+K21+K34+K42+K50+K64+K71+K79+K87+K131</f>
        <v>253400.01</v>
      </c>
      <c r="L9" s="85">
        <f>L10+L15+L21+L34+L42+L50+L64+L71+L79+L87+L131</f>
        <v>249100</v>
      </c>
      <c r="M9" s="75"/>
      <c r="N9" s="75"/>
    </row>
    <row r="10" spans="1:14" x14ac:dyDescent="0.2">
      <c r="A10" s="82"/>
      <c r="B10" s="61"/>
      <c r="C10" s="83" t="s">
        <v>15</v>
      </c>
      <c r="D10" s="21" t="s">
        <v>10</v>
      </c>
      <c r="E10" s="84"/>
      <c r="F10" s="84"/>
      <c r="G10" s="85">
        <f t="shared" ref="G10:L10" si="1">G12+G13+G14</f>
        <v>354900</v>
      </c>
      <c r="H10" s="86">
        <f t="shared" si="1"/>
        <v>229258.96999999997</v>
      </c>
      <c r="I10" s="85">
        <f t="shared" si="1"/>
        <v>277485</v>
      </c>
      <c r="J10" s="85">
        <f t="shared" si="1"/>
        <v>123300</v>
      </c>
      <c r="K10" s="85">
        <f t="shared" si="1"/>
        <v>118100</v>
      </c>
      <c r="L10" s="85">
        <f t="shared" si="1"/>
        <v>113300</v>
      </c>
      <c r="M10" s="75"/>
      <c r="N10" s="87"/>
    </row>
    <row r="11" spans="1:14" x14ac:dyDescent="0.2">
      <c r="C11" s="94" t="s">
        <v>21</v>
      </c>
      <c r="D11" s="95" t="s">
        <v>20</v>
      </c>
      <c r="E11" s="91" t="s">
        <v>284</v>
      </c>
      <c r="F11" s="76"/>
      <c r="G11" s="96">
        <f t="shared" ref="G11:L11" si="2">G12+G13+G14</f>
        <v>354900</v>
      </c>
      <c r="H11" s="97">
        <f t="shared" si="2"/>
        <v>229258.96999999997</v>
      </c>
      <c r="I11" s="96">
        <f t="shared" si="2"/>
        <v>277485</v>
      </c>
      <c r="J11" s="96">
        <f t="shared" si="2"/>
        <v>123300</v>
      </c>
      <c r="K11" s="96">
        <f t="shared" si="2"/>
        <v>118100</v>
      </c>
      <c r="L11" s="96">
        <f t="shared" si="2"/>
        <v>113300</v>
      </c>
      <c r="M11" s="75"/>
      <c r="N11" s="75"/>
    </row>
    <row r="12" spans="1:14" ht="61.5" customHeight="1" x14ac:dyDescent="0.2">
      <c r="C12" s="98" t="s">
        <v>23</v>
      </c>
      <c r="D12" s="99" t="s">
        <v>22</v>
      </c>
      <c r="E12" s="91" t="s">
        <v>284</v>
      </c>
      <c r="F12" s="48"/>
      <c r="G12" s="89">
        <v>353220</v>
      </c>
      <c r="H12" s="92">
        <v>228185.65</v>
      </c>
      <c r="I12" s="93">
        <v>276411</v>
      </c>
      <c r="J12" s="93">
        <v>122690</v>
      </c>
      <c r="K12" s="93">
        <v>117490</v>
      </c>
      <c r="L12" s="93">
        <v>112690</v>
      </c>
      <c r="M12" s="75"/>
      <c r="N12" s="75"/>
    </row>
    <row r="13" spans="1:14" ht="89.25" customHeight="1" x14ac:dyDescent="0.2">
      <c r="C13" s="98" t="s">
        <v>25</v>
      </c>
      <c r="D13" s="99" t="s">
        <v>24</v>
      </c>
      <c r="E13" s="91" t="s">
        <v>284</v>
      </c>
      <c r="F13" s="48"/>
      <c r="G13" s="89">
        <v>680</v>
      </c>
      <c r="H13" s="92">
        <v>614.79999999999995</v>
      </c>
      <c r="I13" s="93">
        <v>577</v>
      </c>
      <c r="J13" s="93">
        <v>310</v>
      </c>
      <c r="K13" s="93">
        <v>310</v>
      </c>
      <c r="L13" s="93">
        <v>310</v>
      </c>
      <c r="M13" s="75"/>
      <c r="N13" s="75"/>
    </row>
    <row r="14" spans="1:14" ht="51" x14ac:dyDescent="0.2">
      <c r="C14" s="98" t="s">
        <v>27</v>
      </c>
      <c r="D14" s="100" t="s">
        <v>26</v>
      </c>
      <c r="E14" s="91" t="s">
        <v>284</v>
      </c>
      <c r="F14" s="48"/>
      <c r="G14" s="89">
        <v>1000</v>
      </c>
      <c r="H14" s="92">
        <v>458.52</v>
      </c>
      <c r="I14" s="93">
        <v>497</v>
      </c>
      <c r="J14" s="93">
        <v>300</v>
      </c>
      <c r="K14" s="93">
        <v>300</v>
      </c>
      <c r="L14" s="93">
        <v>300</v>
      </c>
      <c r="M14" s="75"/>
      <c r="N14" s="75"/>
    </row>
    <row r="15" spans="1:14" ht="25.5" x14ac:dyDescent="0.2">
      <c r="C15" s="94" t="s">
        <v>31</v>
      </c>
      <c r="D15" s="95" t="s">
        <v>30</v>
      </c>
      <c r="E15" s="101"/>
      <c r="F15" s="76"/>
      <c r="G15" s="96">
        <f>G16</f>
        <v>4200</v>
      </c>
      <c r="H15" s="97">
        <f t="shared" ref="H15:L15" si="3">H16</f>
        <v>3729.6600000000003</v>
      </c>
      <c r="I15" s="96">
        <f t="shared" si="3"/>
        <v>4400</v>
      </c>
      <c r="J15" s="96">
        <f t="shared" si="3"/>
        <v>4100</v>
      </c>
      <c r="K15" s="96">
        <f t="shared" si="3"/>
        <v>4600</v>
      </c>
      <c r="L15" s="96">
        <f t="shared" si="3"/>
        <v>4600</v>
      </c>
      <c r="M15" s="75"/>
      <c r="N15" s="75"/>
    </row>
    <row r="16" spans="1:14" ht="38.25" x14ac:dyDescent="0.2">
      <c r="C16" s="98" t="s">
        <v>33</v>
      </c>
      <c r="D16" s="100" t="s">
        <v>32</v>
      </c>
      <c r="E16" s="88"/>
      <c r="F16" s="48"/>
      <c r="G16" s="93">
        <f t="shared" ref="G16:L16" si="4">G17+G18+G19+G20</f>
        <v>4200</v>
      </c>
      <c r="H16" s="92">
        <f t="shared" si="4"/>
        <v>3729.6600000000003</v>
      </c>
      <c r="I16" s="92">
        <f t="shared" si="4"/>
        <v>4400</v>
      </c>
      <c r="J16" s="93">
        <f t="shared" si="4"/>
        <v>4100</v>
      </c>
      <c r="K16" s="93">
        <f t="shared" si="4"/>
        <v>4600</v>
      </c>
      <c r="L16" s="93">
        <f t="shared" si="4"/>
        <v>4600</v>
      </c>
      <c r="M16" s="75"/>
      <c r="N16" s="75"/>
    </row>
    <row r="17" spans="3:14" ht="63" customHeight="1" x14ac:dyDescent="0.2">
      <c r="C17" s="102" t="s">
        <v>39</v>
      </c>
      <c r="D17" s="103" t="s">
        <v>38</v>
      </c>
      <c r="E17" s="104" t="s">
        <v>389</v>
      </c>
      <c r="F17" s="105"/>
      <c r="G17" s="106">
        <v>1425</v>
      </c>
      <c r="H17" s="107">
        <v>1514.97</v>
      </c>
      <c r="I17" s="106">
        <v>1525</v>
      </c>
      <c r="J17" s="106">
        <v>1427</v>
      </c>
      <c r="K17" s="106">
        <v>1590</v>
      </c>
      <c r="L17" s="106">
        <v>1590</v>
      </c>
      <c r="M17" s="75"/>
      <c r="N17" s="75"/>
    </row>
    <row r="18" spans="3:14" ht="76.5" customHeight="1" x14ac:dyDescent="0.2">
      <c r="C18" s="102" t="s">
        <v>41</v>
      </c>
      <c r="D18" s="108" t="s">
        <v>40</v>
      </c>
      <c r="E18" s="104" t="s">
        <v>389</v>
      </c>
      <c r="F18" s="105"/>
      <c r="G18" s="106">
        <v>14</v>
      </c>
      <c r="H18" s="107">
        <v>15.86</v>
      </c>
      <c r="I18" s="106">
        <v>14</v>
      </c>
      <c r="J18" s="106">
        <v>13</v>
      </c>
      <c r="K18" s="106">
        <v>13.7</v>
      </c>
      <c r="L18" s="106">
        <v>13.7</v>
      </c>
      <c r="M18" s="75"/>
      <c r="N18" s="75"/>
    </row>
    <row r="19" spans="3:14" ht="60.75" customHeight="1" x14ac:dyDescent="0.2">
      <c r="C19" s="102" t="s">
        <v>43</v>
      </c>
      <c r="D19" s="103" t="s">
        <v>42</v>
      </c>
      <c r="E19" s="104" t="s">
        <v>389</v>
      </c>
      <c r="F19" s="105"/>
      <c r="G19" s="106">
        <v>3020</v>
      </c>
      <c r="H19" s="107">
        <v>2494.5100000000002</v>
      </c>
      <c r="I19" s="106">
        <v>3120</v>
      </c>
      <c r="J19" s="106">
        <v>2960</v>
      </c>
      <c r="K19" s="106">
        <v>3320</v>
      </c>
      <c r="L19" s="106">
        <v>3320</v>
      </c>
      <c r="M19" s="75"/>
      <c r="N19" s="75"/>
    </row>
    <row r="20" spans="3:14" ht="61.5" customHeight="1" x14ac:dyDescent="0.2">
      <c r="C20" s="102" t="s">
        <v>45</v>
      </c>
      <c r="D20" s="103" t="s">
        <v>44</v>
      </c>
      <c r="E20" s="104" t="s">
        <v>389</v>
      </c>
      <c r="F20" s="105"/>
      <c r="G20" s="106">
        <v>-259</v>
      </c>
      <c r="H20" s="107">
        <v>-295.68</v>
      </c>
      <c r="I20" s="106">
        <v>-259</v>
      </c>
      <c r="J20" s="106">
        <v>-300</v>
      </c>
      <c r="K20" s="106">
        <v>-323.7</v>
      </c>
      <c r="L20" s="106">
        <v>-323.7</v>
      </c>
      <c r="M20" s="75"/>
      <c r="N20" s="75"/>
    </row>
    <row r="21" spans="3:14" x14ac:dyDescent="0.2">
      <c r="C21" s="94" t="s">
        <v>49</v>
      </c>
      <c r="D21" s="95" t="s">
        <v>48</v>
      </c>
      <c r="E21" s="109"/>
      <c r="F21" s="76"/>
      <c r="G21" s="96">
        <f>G22+G27+G30+G32</f>
        <v>54100</v>
      </c>
      <c r="H21" s="97">
        <f t="shared" ref="H21:L21" si="5">H22+H27+H30+H32</f>
        <v>43559.350000000006</v>
      </c>
      <c r="I21" s="96">
        <f t="shared" si="5"/>
        <v>50010</v>
      </c>
      <c r="J21" s="96">
        <f t="shared" si="5"/>
        <v>51300</v>
      </c>
      <c r="K21" s="96">
        <f t="shared" si="5"/>
        <v>51300</v>
      </c>
      <c r="L21" s="96">
        <f t="shared" si="5"/>
        <v>51300</v>
      </c>
      <c r="M21" s="75"/>
      <c r="N21" s="75"/>
    </row>
    <row r="22" spans="3:14" ht="25.5" x14ac:dyDescent="0.2">
      <c r="C22" s="94" t="s">
        <v>238</v>
      </c>
      <c r="D22" s="95" t="s">
        <v>50</v>
      </c>
      <c r="E22" s="109" t="s">
        <v>284</v>
      </c>
      <c r="F22" s="76"/>
      <c r="G22" s="96">
        <f t="shared" ref="G22:L22" si="6">G23+G25</f>
        <v>25000</v>
      </c>
      <c r="H22" s="97">
        <f t="shared" si="6"/>
        <v>18424.400000000001</v>
      </c>
      <c r="I22" s="96">
        <f t="shared" si="6"/>
        <v>22044</v>
      </c>
      <c r="J22" s="96">
        <f t="shared" si="6"/>
        <v>23200</v>
      </c>
      <c r="K22" s="96">
        <f t="shared" si="6"/>
        <v>23200</v>
      </c>
      <c r="L22" s="96">
        <f t="shared" si="6"/>
        <v>23200</v>
      </c>
      <c r="M22" s="75"/>
      <c r="N22" s="75"/>
    </row>
    <row r="23" spans="3:14" ht="38.25" x14ac:dyDescent="0.2">
      <c r="C23" s="102" t="s">
        <v>239</v>
      </c>
      <c r="D23" s="103" t="s">
        <v>51</v>
      </c>
      <c r="E23" s="91"/>
      <c r="F23" s="48"/>
      <c r="G23" s="93">
        <f>G24</f>
        <v>20000</v>
      </c>
      <c r="H23" s="92">
        <f t="shared" ref="H23:L23" si="7">H24</f>
        <v>12959.56</v>
      </c>
      <c r="I23" s="93">
        <f t="shared" si="7"/>
        <v>15731</v>
      </c>
      <c r="J23" s="93">
        <f t="shared" si="7"/>
        <v>15750</v>
      </c>
      <c r="K23" s="93">
        <f t="shared" si="7"/>
        <v>15750</v>
      </c>
      <c r="L23" s="93">
        <f t="shared" si="7"/>
        <v>15750</v>
      </c>
      <c r="M23" s="75"/>
      <c r="N23" s="75"/>
    </row>
    <row r="24" spans="3:14" ht="25.5" customHeight="1" x14ac:dyDescent="0.2">
      <c r="C24" s="98" t="s">
        <v>52</v>
      </c>
      <c r="D24" s="100" t="s">
        <v>51</v>
      </c>
      <c r="E24" s="91" t="s">
        <v>284</v>
      </c>
      <c r="F24" s="48"/>
      <c r="G24" s="93">
        <v>20000</v>
      </c>
      <c r="H24" s="92">
        <v>12959.56</v>
      </c>
      <c r="I24" s="93">
        <v>15731</v>
      </c>
      <c r="J24" s="93">
        <v>15750</v>
      </c>
      <c r="K24" s="93">
        <v>15750</v>
      </c>
      <c r="L24" s="93">
        <v>15750</v>
      </c>
      <c r="M24" s="75"/>
      <c r="N24" s="75"/>
    </row>
    <row r="25" spans="3:14" ht="27" customHeight="1" x14ac:dyDescent="0.2">
      <c r="C25" s="102" t="s">
        <v>240</v>
      </c>
      <c r="D25" s="103" t="s">
        <v>53</v>
      </c>
      <c r="E25" s="91"/>
      <c r="F25" s="48"/>
      <c r="G25" s="93">
        <f>G26</f>
        <v>5000</v>
      </c>
      <c r="H25" s="92">
        <f t="shared" ref="H25:L25" si="8">H26</f>
        <v>5464.84</v>
      </c>
      <c r="I25" s="93">
        <f t="shared" si="8"/>
        <v>6313</v>
      </c>
      <c r="J25" s="93">
        <f t="shared" si="8"/>
        <v>7450</v>
      </c>
      <c r="K25" s="93">
        <f t="shared" si="8"/>
        <v>7450</v>
      </c>
      <c r="L25" s="93">
        <f t="shared" si="8"/>
        <v>7450</v>
      </c>
      <c r="M25" s="75"/>
      <c r="N25" s="75"/>
    </row>
    <row r="26" spans="3:14" ht="26.25" customHeight="1" x14ac:dyDescent="0.2">
      <c r="C26" s="98" t="s">
        <v>54</v>
      </c>
      <c r="D26" s="100" t="s">
        <v>53</v>
      </c>
      <c r="E26" s="91" t="s">
        <v>284</v>
      </c>
      <c r="F26" s="48"/>
      <c r="G26" s="93">
        <v>5000</v>
      </c>
      <c r="H26" s="92">
        <v>5464.84</v>
      </c>
      <c r="I26" s="93">
        <v>6313</v>
      </c>
      <c r="J26" s="93">
        <v>7450</v>
      </c>
      <c r="K26" s="93">
        <v>7450</v>
      </c>
      <c r="L26" s="93">
        <v>7450</v>
      </c>
      <c r="M26" s="75"/>
      <c r="N26" s="75"/>
    </row>
    <row r="27" spans="3:14" ht="26.25" customHeight="1" x14ac:dyDescent="0.2">
      <c r="C27" s="94" t="s">
        <v>396</v>
      </c>
      <c r="D27" s="95" t="s">
        <v>395</v>
      </c>
      <c r="E27" s="109" t="s">
        <v>284</v>
      </c>
      <c r="F27" s="105"/>
      <c r="G27" s="96">
        <f t="shared" ref="G27:L27" si="9">G28+G29</f>
        <v>28000</v>
      </c>
      <c r="H27" s="96">
        <f t="shared" si="9"/>
        <v>24263.48</v>
      </c>
      <c r="I27" s="96">
        <f t="shared" si="9"/>
        <v>26532</v>
      </c>
      <c r="J27" s="96">
        <f t="shared" si="9"/>
        <v>26600</v>
      </c>
      <c r="K27" s="96">
        <f t="shared" si="9"/>
        <v>26600</v>
      </c>
      <c r="L27" s="96">
        <f t="shared" si="9"/>
        <v>26600</v>
      </c>
      <c r="M27" s="75"/>
      <c r="N27" s="75"/>
    </row>
    <row r="28" spans="3:14" ht="26.25" customHeight="1" x14ac:dyDescent="0.2">
      <c r="C28" s="98" t="s">
        <v>398</v>
      </c>
      <c r="D28" s="100" t="s">
        <v>395</v>
      </c>
      <c r="E28" s="91" t="s">
        <v>284</v>
      </c>
      <c r="F28" s="105"/>
      <c r="G28" s="93">
        <v>28000</v>
      </c>
      <c r="H28" s="93">
        <v>24257.360000000001</v>
      </c>
      <c r="I28" s="93">
        <v>26532</v>
      </c>
      <c r="J28" s="93">
        <v>26600</v>
      </c>
      <c r="K28" s="93">
        <v>26600</v>
      </c>
      <c r="L28" s="93">
        <v>26600</v>
      </c>
      <c r="M28" s="75"/>
      <c r="N28" s="75"/>
    </row>
    <row r="29" spans="3:14" ht="26.25" customHeight="1" x14ac:dyDescent="0.2">
      <c r="C29" s="98" t="s">
        <v>397</v>
      </c>
      <c r="D29" s="100" t="s">
        <v>399</v>
      </c>
      <c r="E29" s="91" t="s">
        <v>284</v>
      </c>
      <c r="F29" s="105"/>
      <c r="G29" s="93">
        <v>0</v>
      </c>
      <c r="H29" s="93">
        <v>6.12</v>
      </c>
      <c r="I29" s="93">
        <v>0</v>
      </c>
      <c r="J29" s="93">
        <v>0</v>
      </c>
      <c r="K29" s="93">
        <v>0</v>
      </c>
      <c r="L29" s="93">
        <v>0</v>
      </c>
      <c r="M29" s="75"/>
      <c r="N29" s="75"/>
    </row>
    <row r="30" spans="3:14" x14ac:dyDescent="0.2">
      <c r="C30" s="94" t="s">
        <v>401</v>
      </c>
      <c r="D30" s="95" t="s">
        <v>279</v>
      </c>
      <c r="E30" s="109" t="s">
        <v>284</v>
      </c>
      <c r="F30" s="76"/>
      <c r="G30" s="96">
        <f>G31</f>
        <v>100</v>
      </c>
      <c r="H30" s="97">
        <f t="shared" ref="H30:L30" si="10">H31</f>
        <v>69.040000000000006</v>
      </c>
      <c r="I30" s="96">
        <f t="shared" si="10"/>
        <v>69</v>
      </c>
      <c r="J30" s="96">
        <f t="shared" si="10"/>
        <v>100</v>
      </c>
      <c r="K30" s="96">
        <f t="shared" si="10"/>
        <v>100</v>
      </c>
      <c r="L30" s="96">
        <f t="shared" si="10"/>
        <v>100</v>
      </c>
      <c r="M30" s="75"/>
      <c r="N30" s="75"/>
    </row>
    <row r="31" spans="3:14" x14ac:dyDescent="0.2">
      <c r="C31" s="98" t="s">
        <v>400</v>
      </c>
      <c r="D31" s="100" t="s">
        <v>279</v>
      </c>
      <c r="E31" s="91" t="s">
        <v>284</v>
      </c>
      <c r="F31" s="76"/>
      <c r="G31" s="93">
        <v>100</v>
      </c>
      <c r="H31" s="93">
        <v>69.040000000000006</v>
      </c>
      <c r="I31" s="93">
        <v>69</v>
      </c>
      <c r="J31" s="93">
        <v>100</v>
      </c>
      <c r="K31" s="93">
        <v>100</v>
      </c>
      <c r="L31" s="93">
        <v>100</v>
      </c>
      <c r="M31" s="75"/>
      <c r="N31" s="75"/>
    </row>
    <row r="32" spans="3:14" ht="25.5" x14ac:dyDescent="0.2">
      <c r="C32" s="94" t="s">
        <v>402</v>
      </c>
      <c r="D32" s="95" t="s">
        <v>403</v>
      </c>
      <c r="E32" s="109" t="s">
        <v>284</v>
      </c>
      <c r="F32" s="76"/>
      <c r="G32" s="96">
        <f t="shared" ref="G32:L32" si="11">G33</f>
        <v>1000</v>
      </c>
      <c r="H32" s="97">
        <f t="shared" si="11"/>
        <v>802.43</v>
      </c>
      <c r="I32" s="96">
        <f t="shared" si="11"/>
        <v>1365</v>
      </c>
      <c r="J32" s="96">
        <f t="shared" si="11"/>
        <v>1400</v>
      </c>
      <c r="K32" s="96">
        <f t="shared" si="11"/>
        <v>1400</v>
      </c>
      <c r="L32" s="96">
        <f t="shared" si="11"/>
        <v>1400</v>
      </c>
      <c r="M32" s="75"/>
      <c r="N32" s="75"/>
    </row>
    <row r="33" spans="3:14" ht="38.25" x14ac:dyDescent="0.2">
      <c r="C33" s="98" t="s">
        <v>404</v>
      </c>
      <c r="D33" s="100" t="s">
        <v>405</v>
      </c>
      <c r="E33" s="91" t="s">
        <v>284</v>
      </c>
      <c r="F33" s="76"/>
      <c r="G33" s="93">
        <v>1000</v>
      </c>
      <c r="H33" s="93">
        <v>802.43</v>
      </c>
      <c r="I33" s="93">
        <v>1365</v>
      </c>
      <c r="J33" s="93">
        <v>1400</v>
      </c>
      <c r="K33" s="93">
        <v>1400</v>
      </c>
      <c r="L33" s="93">
        <v>1400</v>
      </c>
      <c r="M33" s="75"/>
      <c r="N33" s="75"/>
    </row>
    <row r="34" spans="3:14" x14ac:dyDescent="0.2">
      <c r="C34" s="94" t="s">
        <v>58</v>
      </c>
      <c r="D34" s="95" t="s">
        <v>57</v>
      </c>
      <c r="E34" s="109" t="s">
        <v>284</v>
      </c>
      <c r="F34" s="76"/>
      <c r="G34" s="96">
        <f t="shared" ref="G34:L34" si="12">G35+G37</f>
        <v>8500</v>
      </c>
      <c r="H34" s="97">
        <f t="shared" si="12"/>
        <v>3805.1099999999997</v>
      </c>
      <c r="I34" s="96">
        <f t="shared" si="12"/>
        <v>7208</v>
      </c>
      <c r="J34" s="96">
        <f t="shared" si="12"/>
        <v>7300</v>
      </c>
      <c r="K34" s="96">
        <f t="shared" si="12"/>
        <v>7600</v>
      </c>
      <c r="L34" s="96">
        <f t="shared" si="12"/>
        <v>7800</v>
      </c>
      <c r="M34" s="75"/>
      <c r="N34" s="75"/>
    </row>
    <row r="35" spans="3:14" x14ac:dyDescent="0.2">
      <c r="C35" s="102" t="s">
        <v>407</v>
      </c>
      <c r="D35" s="103" t="s">
        <v>406</v>
      </c>
      <c r="E35" s="104"/>
      <c r="F35" s="76"/>
      <c r="G35" s="106">
        <f t="shared" ref="G35:L35" si="13">G36</f>
        <v>3500</v>
      </c>
      <c r="H35" s="106">
        <f t="shared" si="13"/>
        <v>1078.53</v>
      </c>
      <c r="I35" s="106">
        <f t="shared" si="13"/>
        <v>3500</v>
      </c>
      <c r="J35" s="106">
        <f t="shared" si="13"/>
        <v>3500</v>
      </c>
      <c r="K35" s="106">
        <f t="shared" si="13"/>
        <v>3800</v>
      </c>
      <c r="L35" s="106">
        <f t="shared" si="13"/>
        <v>4000</v>
      </c>
      <c r="M35" s="75"/>
      <c r="N35" s="75"/>
    </row>
    <row r="36" spans="3:14" ht="51" x14ac:dyDescent="0.2">
      <c r="C36" s="98" t="s">
        <v>408</v>
      </c>
      <c r="D36" s="98" t="s">
        <v>409</v>
      </c>
      <c r="E36" s="91" t="s">
        <v>284</v>
      </c>
      <c r="F36" s="76"/>
      <c r="G36" s="93">
        <v>3500</v>
      </c>
      <c r="H36" s="93">
        <v>1078.53</v>
      </c>
      <c r="I36" s="93">
        <v>3500</v>
      </c>
      <c r="J36" s="93">
        <v>3500</v>
      </c>
      <c r="K36" s="93">
        <v>3800</v>
      </c>
      <c r="L36" s="93">
        <v>4000</v>
      </c>
      <c r="M36" s="75"/>
      <c r="N36" s="75"/>
    </row>
    <row r="37" spans="3:14" x14ac:dyDescent="0.2">
      <c r="C37" s="102" t="s">
        <v>411</v>
      </c>
      <c r="D37" s="103" t="s">
        <v>410</v>
      </c>
      <c r="E37" s="104"/>
      <c r="F37" s="105"/>
      <c r="G37" s="106">
        <f>G38+G40</f>
        <v>5000</v>
      </c>
      <c r="H37" s="107">
        <f t="shared" ref="H37:L37" si="14">H38+H40</f>
        <v>2726.58</v>
      </c>
      <c r="I37" s="106">
        <f t="shared" si="14"/>
        <v>3708</v>
      </c>
      <c r="J37" s="106">
        <f t="shared" si="14"/>
        <v>3800</v>
      </c>
      <c r="K37" s="106">
        <f t="shared" si="14"/>
        <v>3800</v>
      </c>
      <c r="L37" s="106">
        <f t="shared" si="14"/>
        <v>3800</v>
      </c>
      <c r="M37" s="75"/>
      <c r="N37" s="75"/>
    </row>
    <row r="38" spans="3:14" x14ac:dyDescent="0.2">
      <c r="C38" s="98" t="s">
        <v>414</v>
      </c>
      <c r="D38" s="100" t="s">
        <v>412</v>
      </c>
      <c r="E38" s="91" t="s">
        <v>284</v>
      </c>
      <c r="F38" s="48"/>
      <c r="G38" s="93">
        <f t="shared" ref="G38:L38" si="15">G39</f>
        <v>3550</v>
      </c>
      <c r="H38" s="92">
        <f t="shared" si="15"/>
        <v>2502.84</v>
      </c>
      <c r="I38" s="93">
        <f t="shared" si="15"/>
        <v>2508</v>
      </c>
      <c r="J38" s="93">
        <f t="shared" si="15"/>
        <v>2600</v>
      </c>
      <c r="K38" s="93">
        <f t="shared" si="15"/>
        <v>2600</v>
      </c>
      <c r="L38" s="93">
        <f t="shared" si="15"/>
        <v>2600</v>
      </c>
      <c r="M38" s="75"/>
      <c r="N38" s="75"/>
    </row>
    <row r="39" spans="3:14" ht="38.25" x14ac:dyDescent="0.2">
      <c r="C39" s="98" t="s">
        <v>413</v>
      </c>
      <c r="D39" s="100" t="s">
        <v>415</v>
      </c>
      <c r="E39" s="91" t="s">
        <v>284</v>
      </c>
      <c r="F39" s="48"/>
      <c r="G39" s="93">
        <v>3550</v>
      </c>
      <c r="H39" s="92">
        <v>2502.84</v>
      </c>
      <c r="I39" s="93">
        <v>2508</v>
      </c>
      <c r="J39" s="93">
        <v>2600</v>
      </c>
      <c r="K39" s="93">
        <v>2600</v>
      </c>
      <c r="L39" s="93">
        <v>2600</v>
      </c>
      <c r="M39" s="75"/>
      <c r="N39" s="75"/>
    </row>
    <row r="40" spans="3:14" x14ac:dyDescent="0.2">
      <c r="C40" s="98" t="s">
        <v>417</v>
      </c>
      <c r="D40" s="100" t="s">
        <v>416</v>
      </c>
      <c r="E40" s="91" t="s">
        <v>284</v>
      </c>
      <c r="F40" s="48"/>
      <c r="G40" s="93">
        <f t="shared" ref="G40:L40" si="16">G41</f>
        <v>1450</v>
      </c>
      <c r="H40" s="92">
        <f t="shared" si="16"/>
        <v>223.74</v>
      </c>
      <c r="I40" s="93">
        <f t="shared" si="16"/>
        <v>1200</v>
      </c>
      <c r="J40" s="93">
        <f t="shared" si="16"/>
        <v>1200</v>
      </c>
      <c r="K40" s="93">
        <f t="shared" si="16"/>
        <v>1200</v>
      </c>
      <c r="L40" s="93">
        <f t="shared" si="16"/>
        <v>1200</v>
      </c>
      <c r="M40" s="75"/>
      <c r="N40" s="75"/>
    </row>
    <row r="41" spans="3:14" ht="38.25" x14ac:dyDescent="0.2">
      <c r="C41" s="98" t="s">
        <v>418</v>
      </c>
      <c r="D41" s="100" t="s">
        <v>419</v>
      </c>
      <c r="E41" s="91" t="s">
        <v>284</v>
      </c>
      <c r="F41" s="105"/>
      <c r="G41" s="93">
        <v>1450</v>
      </c>
      <c r="H41" s="93">
        <v>223.74</v>
      </c>
      <c r="I41" s="93">
        <v>1200</v>
      </c>
      <c r="J41" s="93">
        <v>1200</v>
      </c>
      <c r="K41" s="93">
        <v>1200</v>
      </c>
      <c r="L41" s="93">
        <v>1200</v>
      </c>
      <c r="M41" s="75"/>
      <c r="N41" s="75"/>
    </row>
    <row r="42" spans="3:14" x14ac:dyDescent="0.2">
      <c r="C42" s="94" t="s">
        <v>88</v>
      </c>
      <c r="D42" s="95" t="s">
        <v>87</v>
      </c>
      <c r="E42" s="110"/>
      <c r="F42" s="76"/>
      <c r="G42" s="96">
        <f t="shared" ref="G42:L42" si="17">G43+G45</f>
        <v>6000</v>
      </c>
      <c r="H42" s="97">
        <f t="shared" si="17"/>
        <v>3190.61</v>
      </c>
      <c r="I42" s="96">
        <f t="shared" si="17"/>
        <v>4130</v>
      </c>
      <c r="J42" s="96">
        <f t="shared" si="17"/>
        <v>4200</v>
      </c>
      <c r="K42" s="96">
        <f t="shared" si="17"/>
        <v>4200</v>
      </c>
      <c r="L42" s="96">
        <f t="shared" si="17"/>
        <v>4200</v>
      </c>
      <c r="M42" s="75"/>
      <c r="N42" s="87"/>
    </row>
    <row r="43" spans="3:14" ht="38.25" x14ac:dyDescent="0.2">
      <c r="C43" s="35" t="s">
        <v>420</v>
      </c>
      <c r="D43" s="35" t="s">
        <v>422</v>
      </c>
      <c r="E43" s="104"/>
      <c r="F43" s="105"/>
      <c r="G43" s="106">
        <f>G44</f>
        <v>5700</v>
      </c>
      <c r="H43" s="107">
        <f t="shared" ref="H43:L43" si="18">H44</f>
        <v>3094.31</v>
      </c>
      <c r="I43" s="106">
        <f t="shared" si="18"/>
        <v>4000</v>
      </c>
      <c r="J43" s="106">
        <f t="shared" si="18"/>
        <v>4000</v>
      </c>
      <c r="K43" s="106">
        <f t="shared" si="18"/>
        <v>4000</v>
      </c>
      <c r="L43" s="106">
        <f t="shared" si="18"/>
        <v>4000</v>
      </c>
      <c r="M43" s="75"/>
      <c r="N43" s="75"/>
    </row>
    <row r="44" spans="3:14" ht="51" x14ac:dyDescent="0.2">
      <c r="C44" s="32" t="s">
        <v>421</v>
      </c>
      <c r="D44" s="100" t="s">
        <v>424</v>
      </c>
      <c r="E44" s="111" t="s">
        <v>284</v>
      </c>
      <c r="F44" s="48"/>
      <c r="G44" s="93">
        <v>5700</v>
      </c>
      <c r="H44" s="92">
        <v>3094.31</v>
      </c>
      <c r="I44" s="93">
        <v>4000</v>
      </c>
      <c r="J44" s="93">
        <v>4000</v>
      </c>
      <c r="K44" s="93">
        <v>4000</v>
      </c>
      <c r="L44" s="93">
        <v>4000</v>
      </c>
      <c r="M44" s="75"/>
      <c r="N44" s="75"/>
    </row>
    <row r="45" spans="3:14" ht="42" customHeight="1" x14ac:dyDescent="0.2">
      <c r="C45" s="102" t="s">
        <v>91</v>
      </c>
      <c r="D45" s="35" t="s">
        <v>90</v>
      </c>
      <c r="E45" s="104"/>
      <c r="F45" s="48"/>
      <c r="G45" s="106">
        <f>G46+G48</f>
        <v>300</v>
      </c>
      <c r="H45" s="106">
        <f t="shared" ref="H45:L45" si="19">H46+H48</f>
        <v>96.3</v>
      </c>
      <c r="I45" s="106">
        <f t="shared" si="19"/>
        <v>130</v>
      </c>
      <c r="J45" s="106">
        <f t="shared" si="19"/>
        <v>200</v>
      </c>
      <c r="K45" s="106">
        <f t="shared" si="19"/>
        <v>200</v>
      </c>
      <c r="L45" s="106">
        <f t="shared" si="19"/>
        <v>200</v>
      </c>
      <c r="M45" s="75"/>
      <c r="N45" s="75"/>
    </row>
    <row r="46" spans="3:14" ht="32.25" customHeight="1" x14ac:dyDescent="0.2">
      <c r="C46" s="102" t="s">
        <v>495</v>
      </c>
      <c r="D46" s="35" t="s">
        <v>494</v>
      </c>
      <c r="E46" s="104"/>
      <c r="F46" s="48"/>
      <c r="G46" s="107">
        <f t="shared" ref="G46:L46" si="20">G47</f>
        <v>10</v>
      </c>
      <c r="H46" s="107">
        <f t="shared" si="20"/>
        <v>0</v>
      </c>
      <c r="I46" s="107">
        <f t="shared" si="20"/>
        <v>0</v>
      </c>
      <c r="J46" s="107">
        <f t="shared" si="20"/>
        <v>10</v>
      </c>
      <c r="K46" s="107">
        <f t="shared" si="20"/>
        <v>10</v>
      </c>
      <c r="L46" s="107">
        <f t="shared" si="20"/>
        <v>10</v>
      </c>
      <c r="M46" s="75"/>
      <c r="N46" s="75"/>
    </row>
    <row r="47" spans="3:14" s="140" customFormat="1" ht="27.75" customHeight="1" x14ac:dyDescent="0.2">
      <c r="C47" s="98" t="s">
        <v>495</v>
      </c>
      <c r="D47" s="99" t="s">
        <v>494</v>
      </c>
      <c r="E47" s="141" t="s">
        <v>423</v>
      </c>
      <c r="F47" s="142"/>
      <c r="G47" s="143">
        <v>10</v>
      </c>
      <c r="H47" s="144">
        <v>0</v>
      </c>
      <c r="I47" s="143">
        <v>0</v>
      </c>
      <c r="J47" s="143">
        <v>10</v>
      </c>
      <c r="K47" s="143">
        <v>10</v>
      </c>
      <c r="L47" s="143">
        <v>10</v>
      </c>
      <c r="M47" s="145"/>
      <c r="N47" s="145"/>
    </row>
    <row r="48" spans="3:14" ht="66.75" customHeight="1" x14ac:dyDescent="0.2">
      <c r="C48" s="102" t="s">
        <v>496</v>
      </c>
      <c r="D48" s="103" t="s">
        <v>103</v>
      </c>
      <c r="E48" s="113"/>
      <c r="F48" s="105"/>
      <c r="G48" s="107">
        <f>G49</f>
        <v>290</v>
      </c>
      <c r="H48" s="107">
        <f t="shared" ref="H48:L48" si="21">H49</f>
        <v>96.3</v>
      </c>
      <c r="I48" s="106">
        <f t="shared" si="21"/>
        <v>130</v>
      </c>
      <c r="J48" s="106">
        <v>190</v>
      </c>
      <c r="K48" s="106">
        <v>190</v>
      </c>
      <c r="L48" s="106">
        <v>190</v>
      </c>
      <c r="M48" s="75"/>
      <c r="N48" s="75"/>
    </row>
    <row r="49" spans="3:14" ht="90" customHeight="1" x14ac:dyDescent="0.2">
      <c r="C49" s="98" t="s">
        <v>493</v>
      </c>
      <c r="D49" s="99" t="s">
        <v>492</v>
      </c>
      <c r="E49" s="91" t="s">
        <v>423</v>
      </c>
      <c r="F49" s="48"/>
      <c r="G49" s="93">
        <v>290</v>
      </c>
      <c r="H49" s="92">
        <v>96.3</v>
      </c>
      <c r="I49" s="93">
        <v>130</v>
      </c>
      <c r="J49" s="93">
        <v>200</v>
      </c>
      <c r="K49" s="93">
        <v>200</v>
      </c>
      <c r="L49" s="93">
        <v>200</v>
      </c>
      <c r="M49" s="75"/>
      <c r="N49" s="75"/>
    </row>
    <row r="50" spans="3:14" ht="38.25" x14ac:dyDescent="0.2">
      <c r="C50" s="94" t="s">
        <v>111</v>
      </c>
      <c r="D50" s="95" t="s">
        <v>110</v>
      </c>
      <c r="E50" s="101"/>
      <c r="F50" s="76"/>
      <c r="G50" s="96">
        <f t="shared" ref="G50:L50" si="22">G51+G53+G56+G58+G62</f>
        <v>39029.800000000003</v>
      </c>
      <c r="H50" s="97">
        <f t="shared" si="22"/>
        <v>31404.55</v>
      </c>
      <c r="I50" s="96">
        <f t="shared" si="22"/>
        <v>38974.800000000003</v>
      </c>
      <c r="J50" s="96">
        <f t="shared" si="22"/>
        <v>40600</v>
      </c>
      <c r="K50" s="96">
        <f t="shared" si="22"/>
        <v>40800</v>
      </c>
      <c r="L50" s="96">
        <f t="shared" si="22"/>
        <v>41100</v>
      </c>
      <c r="M50" s="75"/>
      <c r="N50" s="75"/>
    </row>
    <row r="51" spans="3:14" ht="77.25" customHeight="1" x14ac:dyDescent="0.2">
      <c r="C51" s="102" t="s">
        <v>113</v>
      </c>
      <c r="D51" s="103" t="s">
        <v>112</v>
      </c>
      <c r="E51" s="88"/>
      <c r="F51" s="48"/>
      <c r="G51" s="93">
        <f>G52</f>
        <v>500</v>
      </c>
      <c r="H51" s="92">
        <f t="shared" ref="H51:L51" si="23">H52</f>
        <v>83.73</v>
      </c>
      <c r="I51" s="93">
        <f t="shared" si="23"/>
        <v>300</v>
      </c>
      <c r="J51" s="93">
        <f t="shared" si="23"/>
        <v>300</v>
      </c>
      <c r="K51" s="93">
        <f t="shared" si="23"/>
        <v>300</v>
      </c>
      <c r="L51" s="93">
        <f t="shared" si="23"/>
        <v>300</v>
      </c>
      <c r="M51" s="75"/>
      <c r="N51" s="75"/>
    </row>
    <row r="52" spans="3:14" ht="49.5" customHeight="1" x14ac:dyDescent="0.2">
      <c r="C52" s="98" t="s">
        <v>498</v>
      </c>
      <c r="D52" s="100" t="s">
        <v>497</v>
      </c>
      <c r="E52" s="91" t="s">
        <v>423</v>
      </c>
      <c r="F52" s="48"/>
      <c r="G52" s="93">
        <v>500</v>
      </c>
      <c r="H52" s="92">
        <v>83.73</v>
      </c>
      <c r="I52" s="93">
        <v>300</v>
      </c>
      <c r="J52" s="93">
        <v>300</v>
      </c>
      <c r="K52" s="93">
        <v>300</v>
      </c>
      <c r="L52" s="93">
        <v>300</v>
      </c>
      <c r="M52" s="75"/>
      <c r="N52" s="75"/>
    </row>
    <row r="53" spans="3:14" ht="39" customHeight="1" x14ac:dyDescent="0.2">
      <c r="C53" s="102" t="s">
        <v>118</v>
      </c>
      <c r="D53" s="108" t="s">
        <v>117</v>
      </c>
      <c r="E53" s="112"/>
      <c r="F53" s="48"/>
      <c r="G53" s="93">
        <f>G54+G55</f>
        <v>8829.7999999999993</v>
      </c>
      <c r="H53" s="92">
        <f t="shared" ref="H53:L53" si="24">H54+H55</f>
        <v>7508.63</v>
      </c>
      <c r="I53" s="93">
        <f t="shared" si="24"/>
        <v>8829.7999999999993</v>
      </c>
      <c r="J53" s="93">
        <f t="shared" si="24"/>
        <v>9600</v>
      </c>
      <c r="K53" s="93">
        <f t="shared" si="24"/>
        <v>9800</v>
      </c>
      <c r="L53" s="93">
        <f t="shared" si="24"/>
        <v>10100</v>
      </c>
      <c r="M53" s="75"/>
      <c r="N53" s="75"/>
    </row>
    <row r="54" spans="3:14" ht="87" customHeight="1" x14ac:dyDescent="0.2">
      <c r="C54" s="98" t="s">
        <v>500</v>
      </c>
      <c r="D54" s="100" t="s">
        <v>499</v>
      </c>
      <c r="E54" s="91" t="s">
        <v>423</v>
      </c>
      <c r="F54" s="48"/>
      <c r="G54" s="93">
        <v>8700</v>
      </c>
      <c r="H54" s="92">
        <v>7421.31</v>
      </c>
      <c r="I54" s="93">
        <v>8700</v>
      </c>
      <c r="J54" s="93">
        <v>9400</v>
      </c>
      <c r="K54" s="93">
        <v>9600</v>
      </c>
      <c r="L54" s="93">
        <v>9900</v>
      </c>
      <c r="M54" s="75"/>
      <c r="N54" s="75"/>
    </row>
    <row r="55" spans="3:14" ht="79.5" customHeight="1" x14ac:dyDescent="0.2">
      <c r="C55" s="98" t="s">
        <v>501</v>
      </c>
      <c r="D55" s="100" t="s">
        <v>502</v>
      </c>
      <c r="E55" s="91" t="s">
        <v>423</v>
      </c>
      <c r="F55" s="105"/>
      <c r="G55" s="106">
        <v>129.80000000000001</v>
      </c>
      <c r="H55" s="107">
        <v>87.32</v>
      </c>
      <c r="I55" s="106">
        <v>129.80000000000001</v>
      </c>
      <c r="J55" s="106">
        <v>200</v>
      </c>
      <c r="K55" s="106">
        <v>200</v>
      </c>
      <c r="L55" s="106">
        <v>200</v>
      </c>
      <c r="M55" s="75"/>
      <c r="N55" s="75"/>
    </row>
    <row r="56" spans="3:14" ht="88.5" customHeight="1" x14ac:dyDescent="0.2">
      <c r="C56" s="102" t="s">
        <v>503</v>
      </c>
      <c r="D56" s="108" t="s">
        <v>120</v>
      </c>
      <c r="E56" s="120"/>
      <c r="F56" s="54"/>
      <c r="G56" s="114">
        <f>G57</f>
        <v>23000</v>
      </c>
      <c r="H56" s="115">
        <f t="shared" ref="H56:L56" si="25">H57</f>
        <v>18133.05</v>
      </c>
      <c r="I56" s="114">
        <f t="shared" si="25"/>
        <v>23000</v>
      </c>
      <c r="J56" s="114">
        <f t="shared" si="25"/>
        <v>23100</v>
      </c>
      <c r="K56" s="114">
        <f t="shared" si="25"/>
        <v>23100</v>
      </c>
      <c r="L56" s="114">
        <f t="shared" si="25"/>
        <v>23100</v>
      </c>
      <c r="M56" s="75"/>
      <c r="N56" s="75"/>
    </row>
    <row r="57" spans="3:14" ht="75.75" customHeight="1" x14ac:dyDescent="0.2">
      <c r="C57" s="98" t="s">
        <v>504</v>
      </c>
      <c r="D57" s="100" t="s">
        <v>505</v>
      </c>
      <c r="E57" s="91" t="s">
        <v>423</v>
      </c>
      <c r="F57" s="90"/>
      <c r="G57" s="121">
        <v>23000</v>
      </c>
      <c r="H57" s="121">
        <v>18133.05</v>
      </c>
      <c r="I57" s="121">
        <v>23000</v>
      </c>
      <c r="J57" s="121">
        <v>23100</v>
      </c>
      <c r="K57" s="121">
        <v>23100</v>
      </c>
      <c r="L57" s="121">
        <v>23100</v>
      </c>
      <c r="M57" s="75"/>
      <c r="N57" s="75"/>
    </row>
    <row r="58" spans="3:14" ht="25.5" x14ac:dyDescent="0.2">
      <c r="C58" s="102" t="s">
        <v>124</v>
      </c>
      <c r="D58" s="103" t="s">
        <v>123</v>
      </c>
      <c r="E58" s="122"/>
      <c r="F58" s="122"/>
      <c r="G58" s="123">
        <f>G59</f>
        <v>600</v>
      </c>
      <c r="H58" s="124">
        <f t="shared" ref="H58:L59" si="26">H59</f>
        <v>605.5</v>
      </c>
      <c r="I58" s="123">
        <f>I59</f>
        <v>800</v>
      </c>
      <c r="J58" s="123">
        <f t="shared" si="26"/>
        <v>600</v>
      </c>
      <c r="K58" s="123">
        <f t="shared" si="26"/>
        <v>600</v>
      </c>
      <c r="L58" s="123">
        <f t="shared" si="26"/>
        <v>600</v>
      </c>
      <c r="M58" s="75"/>
      <c r="N58" s="75"/>
    </row>
    <row r="59" spans="3:14" ht="51" x14ac:dyDescent="0.2">
      <c r="C59" s="98" t="s">
        <v>126</v>
      </c>
      <c r="D59" s="100" t="s">
        <v>125</v>
      </c>
      <c r="E59" s="91" t="s">
        <v>423</v>
      </c>
      <c r="F59" s="88"/>
      <c r="G59" s="125">
        <f>G60</f>
        <v>600</v>
      </c>
      <c r="H59" s="89">
        <f t="shared" si="26"/>
        <v>605.5</v>
      </c>
      <c r="I59" s="125">
        <f>I60</f>
        <v>800</v>
      </c>
      <c r="J59" s="125">
        <f t="shared" si="26"/>
        <v>600</v>
      </c>
      <c r="K59" s="125">
        <f t="shared" si="26"/>
        <v>600</v>
      </c>
      <c r="L59" s="125">
        <f t="shared" si="26"/>
        <v>600</v>
      </c>
      <c r="M59" s="75"/>
      <c r="N59" s="75"/>
    </row>
    <row r="60" spans="3:14" ht="48.75" customHeight="1" x14ac:dyDescent="0.2">
      <c r="C60" s="98" t="s">
        <v>507</v>
      </c>
      <c r="D60" s="100" t="s">
        <v>506</v>
      </c>
      <c r="E60" s="91" t="s">
        <v>423</v>
      </c>
      <c r="F60" s="88"/>
      <c r="G60" s="125">
        <v>600</v>
      </c>
      <c r="H60" s="89">
        <v>605.5</v>
      </c>
      <c r="I60" s="125">
        <v>800</v>
      </c>
      <c r="J60" s="125">
        <v>600</v>
      </c>
      <c r="K60" s="125">
        <v>600</v>
      </c>
      <c r="L60" s="125">
        <v>600</v>
      </c>
      <c r="M60" s="75"/>
      <c r="N60" s="75"/>
    </row>
    <row r="61" spans="3:14" ht="87.75" customHeight="1" x14ac:dyDescent="0.2">
      <c r="C61" s="102" t="s">
        <v>262</v>
      </c>
      <c r="D61" s="103" t="s">
        <v>261</v>
      </c>
      <c r="E61" s="122"/>
      <c r="F61" s="122"/>
      <c r="G61" s="123">
        <f>G62</f>
        <v>6100</v>
      </c>
      <c r="H61" s="124">
        <f t="shared" ref="H61:L62" si="27">H62</f>
        <v>5073.6400000000003</v>
      </c>
      <c r="I61" s="123">
        <f t="shared" si="27"/>
        <v>6045</v>
      </c>
      <c r="J61" s="123">
        <f t="shared" si="27"/>
        <v>7000</v>
      </c>
      <c r="K61" s="123">
        <f t="shared" si="27"/>
        <v>7000</v>
      </c>
      <c r="L61" s="123">
        <f t="shared" si="27"/>
        <v>7000</v>
      </c>
      <c r="M61" s="75"/>
      <c r="N61" s="75"/>
    </row>
    <row r="62" spans="3:14" ht="88.5" customHeight="1" x14ac:dyDescent="0.2">
      <c r="C62" s="102" t="s">
        <v>317</v>
      </c>
      <c r="D62" s="100" t="s">
        <v>316</v>
      </c>
      <c r="E62" s="91" t="s">
        <v>423</v>
      </c>
      <c r="F62" s="122"/>
      <c r="G62" s="123">
        <f>G63</f>
        <v>6100</v>
      </c>
      <c r="H62" s="124">
        <f t="shared" si="27"/>
        <v>5073.6400000000003</v>
      </c>
      <c r="I62" s="123">
        <f t="shared" si="27"/>
        <v>6045</v>
      </c>
      <c r="J62" s="123">
        <f t="shared" si="27"/>
        <v>7000</v>
      </c>
      <c r="K62" s="123">
        <f t="shared" si="27"/>
        <v>7000</v>
      </c>
      <c r="L62" s="123">
        <f t="shared" si="27"/>
        <v>7000</v>
      </c>
      <c r="M62" s="75"/>
      <c r="N62" s="75"/>
    </row>
    <row r="63" spans="3:14" ht="87.75" customHeight="1" x14ac:dyDescent="0.2">
      <c r="C63" s="48" t="s">
        <v>508</v>
      </c>
      <c r="D63" s="100" t="s">
        <v>509</v>
      </c>
      <c r="E63" s="91" t="s">
        <v>423</v>
      </c>
      <c r="F63" s="88"/>
      <c r="G63" s="125">
        <v>6100</v>
      </c>
      <c r="H63" s="89">
        <v>5073.6400000000003</v>
      </c>
      <c r="I63" s="125">
        <v>6045</v>
      </c>
      <c r="J63" s="125">
        <v>7000</v>
      </c>
      <c r="K63" s="125">
        <v>7000</v>
      </c>
      <c r="L63" s="125">
        <v>7000</v>
      </c>
      <c r="M63" s="75"/>
      <c r="N63" s="75"/>
    </row>
    <row r="64" spans="3:14" ht="25.5" x14ac:dyDescent="0.2">
      <c r="C64" s="94" t="s">
        <v>129</v>
      </c>
      <c r="D64" s="95" t="s">
        <v>128</v>
      </c>
      <c r="E64" s="112"/>
      <c r="F64" s="48"/>
      <c r="G64" s="96">
        <f>G65</f>
        <v>4000</v>
      </c>
      <c r="H64" s="97">
        <f t="shared" ref="H64:L64" si="28">H65</f>
        <v>2203.7000000000003</v>
      </c>
      <c r="I64" s="96">
        <f t="shared" si="28"/>
        <v>1900</v>
      </c>
      <c r="J64" s="96">
        <f t="shared" si="28"/>
        <v>1950</v>
      </c>
      <c r="K64" s="96">
        <f t="shared" si="28"/>
        <v>1950</v>
      </c>
      <c r="L64" s="96">
        <f t="shared" si="28"/>
        <v>2000</v>
      </c>
      <c r="M64" s="75"/>
      <c r="N64" s="75"/>
    </row>
    <row r="65" spans="3:15" ht="25.5" x14ac:dyDescent="0.2">
      <c r="C65" s="102" t="s">
        <v>131</v>
      </c>
      <c r="D65" s="103" t="s">
        <v>130</v>
      </c>
      <c r="E65" s="112"/>
      <c r="F65" s="48"/>
      <c r="G65" s="93">
        <f>G66+G67+G68+G69+G70</f>
        <v>4000</v>
      </c>
      <c r="H65" s="92">
        <f t="shared" ref="H65:L65" si="29">H66+H67+H68+H69+H70</f>
        <v>2203.7000000000003</v>
      </c>
      <c r="I65" s="93">
        <f t="shared" si="29"/>
        <v>1900</v>
      </c>
      <c r="J65" s="93">
        <f t="shared" si="29"/>
        <v>1950</v>
      </c>
      <c r="K65" s="93">
        <f t="shared" si="29"/>
        <v>1950</v>
      </c>
      <c r="L65" s="93">
        <f t="shared" si="29"/>
        <v>2000</v>
      </c>
      <c r="M65" s="75"/>
      <c r="N65" s="75"/>
    </row>
    <row r="66" spans="3:15" ht="25.5" x14ac:dyDescent="0.2">
      <c r="C66" s="98" t="s">
        <v>133</v>
      </c>
      <c r="D66" s="100" t="s">
        <v>132</v>
      </c>
      <c r="E66" s="126" t="s">
        <v>318</v>
      </c>
      <c r="F66" s="48"/>
      <c r="G66" s="93">
        <v>1920</v>
      </c>
      <c r="H66" s="92">
        <v>1728.28</v>
      </c>
      <c r="I66" s="93">
        <v>1506.9</v>
      </c>
      <c r="J66" s="93">
        <v>1529.9</v>
      </c>
      <c r="K66" s="93">
        <v>1529.9</v>
      </c>
      <c r="L66" s="93">
        <v>1559.9</v>
      </c>
      <c r="M66" s="75"/>
      <c r="N66" s="75"/>
    </row>
    <row r="67" spans="3:15" ht="25.5" x14ac:dyDescent="0.2">
      <c r="C67" s="98" t="s">
        <v>135</v>
      </c>
      <c r="D67" s="100" t="s">
        <v>134</v>
      </c>
      <c r="E67" s="126" t="s">
        <v>318</v>
      </c>
      <c r="F67" s="48"/>
      <c r="G67" s="93">
        <v>0</v>
      </c>
      <c r="H67" s="92">
        <v>4.24</v>
      </c>
      <c r="I67" s="93">
        <v>3</v>
      </c>
      <c r="J67" s="93">
        <v>0</v>
      </c>
      <c r="K67" s="93">
        <v>0</v>
      </c>
      <c r="L67" s="93">
        <v>0</v>
      </c>
      <c r="M67" s="75"/>
      <c r="N67" s="75"/>
    </row>
    <row r="68" spans="3:15" ht="25.5" x14ac:dyDescent="0.2">
      <c r="C68" s="98" t="s">
        <v>137</v>
      </c>
      <c r="D68" s="100" t="s">
        <v>136</v>
      </c>
      <c r="E68" s="126" t="s">
        <v>318</v>
      </c>
      <c r="F68" s="48"/>
      <c r="G68" s="93">
        <v>410</v>
      </c>
      <c r="H68" s="92">
        <v>150</v>
      </c>
      <c r="I68" s="93">
        <v>110</v>
      </c>
      <c r="J68" s="93">
        <v>120</v>
      </c>
      <c r="K68" s="93">
        <v>120</v>
      </c>
      <c r="L68" s="93">
        <v>130</v>
      </c>
      <c r="M68" s="75"/>
      <c r="N68" s="75"/>
    </row>
    <row r="69" spans="3:15" ht="25.5" x14ac:dyDescent="0.2">
      <c r="C69" s="98" t="s">
        <v>139</v>
      </c>
      <c r="D69" s="100" t="s">
        <v>138</v>
      </c>
      <c r="E69" s="126" t="s">
        <v>318</v>
      </c>
      <c r="F69" s="48"/>
      <c r="G69" s="93">
        <v>1670</v>
      </c>
      <c r="H69" s="92">
        <v>321.08999999999997</v>
      </c>
      <c r="I69" s="93">
        <v>280</v>
      </c>
      <c r="J69" s="93">
        <v>300</v>
      </c>
      <c r="K69" s="93">
        <v>300</v>
      </c>
      <c r="L69" s="93">
        <v>310</v>
      </c>
      <c r="M69" s="75"/>
      <c r="N69" s="75"/>
    </row>
    <row r="70" spans="3:15" ht="51" x14ac:dyDescent="0.2">
      <c r="C70" s="98" t="s">
        <v>143</v>
      </c>
      <c r="D70" s="100" t="s">
        <v>142</v>
      </c>
      <c r="E70" s="126" t="s">
        <v>318</v>
      </c>
      <c r="F70" s="48"/>
      <c r="G70" s="93">
        <v>0</v>
      </c>
      <c r="H70" s="92">
        <v>0.09</v>
      </c>
      <c r="I70" s="93">
        <v>0.1</v>
      </c>
      <c r="J70" s="93">
        <v>0.1</v>
      </c>
      <c r="K70" s="93">
        <v>0.1</v>
      </c>
      <c r="L70" s="93">
        <v>0.1</v>
      </c>
      <c r="M70" s="75"/>
      <c r="N70" s="75"/>
    </row>
    <row r="71" spans="3:15" ht="25.5" x14ac:dyDescent="0.2">
      <c r="C71" s="94" t="s">
        <v>165</v>
      </c>
      <c r="D71" s="95" t="s">
        <v>164</v>
      </c>
      <c r="E71" s="101"/>
      <c r="F71" s="76"/>
      <c r="G71" s="96">
        <f t="shared" ref="G71:L71" si="30">G72+G75</f>
        <v>4600</v>
      </c>
      <c r="H71" s="97">
        <f t="shared" si="30"/>
        <v>4858.58</v>
      </c>
      <c r="I71" s="96">
        <f t="shared" si="30"/>
        <v>5050</v>
      </c>
      <c r="J71" s="96">
        <f t="shared" si="30"/>
        <v>5200</v>
      </c>
      <c r="K71" s="96">
        <f t="shared" si="30"/>
        <v>5200</v>
      </c>
      <c r="L71" s="96">
        <f t="shared" si="30"/>
        <v>5200</v>
      </c>
      <c r="M71" s="75"/>
      <c r="N71" s="75"/>
    </row>
    <row r="72" spans="3:15" x14ac:dyDescent="0.2">
      <c r="C72" s="98" t="s">
        <v>167</v>
      </c>
      <c r="D72" s="100" t="s">
        <v>166</v>
      </c>
      <c r="E72" s="112"/>
      <c r="F72" s="48"/>
      <c r="G72" s="93">
        <f>G73</f>
        <v>50</v>
      </c>
      <c r="H72" s="92">
        <f>H73</f>
        <v>42.86</v>
      </c>
      <c r="I72" s="93">
        <f t="shared" ref="I72:L72" si="31">I73</f>
        <v>50</v>
      </c>
      <c r="J72" s="93">
        <f t="shared" si="31"/>
        <v>50</v>
      </c>
      <c r="K72" s="93">
        <f t="shared" si="31"/>
        <v>50</v>
      </c>
      <c r="L72" s="93">
        <f t="shared" si="31"/>
        <v>50</v>
      </c>
      <c r="M72" s="75"/>
      <c r="N72" s="87"/>
    </row>
    <row r="73" spans="3:15" ht="25.5" x14ac:dyDescent="0.2">
      <c r="C73" s="102" t="s">
        <v>169</v>
      </c>
      <c r="D73" s="103" t="s">
        <v>168</v>
      </c>
      <c r="E73" s="88"/>
      <c r="F73" s="48"/>
      <c r="G73" s="93">
        <f>G74</f>
        <v>50</v>
      </c>
      <c r="H73" s="92">
        <f t="shared" ref="H73:L73" si="32">H74</f>
        <v>42.86</v>
      </c>
      <c r="I73" s="93">
        <f t="shared" si="32"/>
        <v>50</v>
      </c>
      <c r="J73" s="93">
        <f t="shared" si="32"/>
        <v>50</v>
      </c>
      <c r="K73" s="93">
        <f t="shared" si="32"/>
        <v>50</v>
      </c>
      <c r="L73" s="93">
        <f t="shared" si="32"/>
        <v>50</v>
      </c>
      <c r="M73" s="75"/>
      <c r="N73" s="75"/>
      <c r="O73" s="36"/>
    </row>
    <row r="74" spans="3:15" ht="38.25" x14ac:dyDescent="0.2">
      <c r="C74" s="98" t="s">
        <v>510</v>
      </c>
      <c r="D74" s="100" t="s">
        <v>512</v>
      </c>
      <c r="E74" s="91" t="s">
        <v>423</v>
      </c>
      <c r="F74" s="48"/>
      <c r="G74" s="93">
        <v>50</v>
      </c>
      <c r="H74" s="92">
        <v>42.86</v>
      </c>
      <c r="I74" s="93">
        <v>50</v>
      </c>
      <c r="J74" s="93">
        <v>50</v>
      </c>
      <c r="K74" s="93">
        <v>50</v>
      </c>
      <c r="L74" s="93">
        <v>50</v>
      </c>
      <c r="M74" s="75"/>
      <c r="N74" s="75"/>
    </row>
    <row r="75" spans="3:15" x14ac:dyDescent="0.2">
      <c r="C75" s="98" t="s">
        <v>173</v>
      </c>
      <c r="D75" s="100" t="s">
        <v>172</v>
      </c>
      <c r="E75" s="112"/>
      <c r="F75" s="48"/>
      <c r="G75" s="93">
        <f>G76</f>
        <v>4550</v>
      </c>
      <c r="H75" s="92">
        <f t="shared" ref="H75:L75" si="33">H76</f>
        <v>4815.72</v>
      </c>
      <c r="I75" s="93">
        <f t="shared" si="33"/>
        <v>5000</v>
      </c>
      <c r="J75" s="93">
        <f t="shared" si="33"/>
        <v>5150</v>
      </c>
      <c r="K75" s="93">
        <f t="shared" si="33"/>
        <v>5150</v>
      </c>
      <c r="L75" s="93">
        <f t="shared" si="33"/>
        <v>5150</v>
      </c>
      <c r="M75" s="75"/>
      <c r="N75" s="75"/>
    </row>
    <row r="76" spans="3:15" ht="25.5" x14ac:dyDescent="0.2">
      <c r="C76" s="102" t="s">
        <v>175</v>
      </c>
      <c r="D76" s="103" t="s">
        <v>174</v>
      </c>
      <c r="E76" s="112"/>
      <c r="F76" s="48"/>
      <c r="G76" s="93">
        <f>G78+G77</f>
        <v>4550</v>
      </c>
      <c r="H76" s="92">
        <f>H78+H77</f>
        <v>4815.72</v>
      </c>
      <c r="I76" s="93">
        <f t="shared" ref="I76:L76" si="34">I78+I77</f>
        <v>5000</v>
      </c>
      <c r="J76" s="93">
        <f t="shared" si="34"/>
        <v>5150</v>
      </c>
      <c r="K76" s="93">
        <f t="shared" si="34"/>
        <v>5150</v>
      </c>
      <c r="L76" s="93">
        <f t="shared" si="34"/>
        <v>5150</v>
      </c>
      <c r="M76" s="75"/>
      <c r="N76" s="75"/>
    </row>
    <row r="77" spans="3:15" ht="38.25" x14ac:dyDescent="0.2">
      <c r="C77" s="98" t="s">
        <v>525</v>
      </c>
      <c r="D77" s="100" t="s">
        <v>513</v>
      </c>
      <c r="E77" s="91" t="s">
        <v>524</v>
      </c>
      <c r="F77" s="48"/>
      <c r="G77" s="93">
        <v>0</v>
      </c>
      <c r="H77" s="92">
        <v>603.14</v>
      </c>
      <c r="I77" s="93">
        <v>0</v>
      </c>
      <c r="J77" s="93">
        <v>0</v>
      </c>
      <c r="K77" s="93">
        <v>0</v>
      </c>
      <c r="L77" s="93">
        <v>0</v>
      </c>
      <c r="M77" s="75"/>
      <c r="N77" s="75"/>
    </row>
    <row r="78" spans="3:15" ht="25.5" customHeight="1" x14ac:dyDescent="0.2">
      <c r="C78" s="98" t="s">
        <v>511</v>
      </c>
      <c r="D78" s="100" t="s">
        <v>513</v>
      </c>
      <c r="E78" s="91" t="s">
        <v>423</v>
      </c>
      <c r="F78" s="48"/>
      <c r="G78" s="93">
        <v>4550</v>
      </c>
      <c r="H78" s="92">
        <v>4212.58</v>
      </c>
      <c r="I78" s="93">
        <v>5000</v>
      </c>
      <c r="J78" s="93">
        <v>5150</v>
      </c>
      <c r="K78" s="93">
        <v>5150</v>
      </c>
      <c r="L78" s="93">
        <v>5150</v>
      </c>
      <c r="M78" s="128"/>
      <c r="N78" s="75"/>
    </row>
    <row r="79" spans="3:15" ht="30" customHeight="1" x14ac:dyDescent="0.2">
      <c r="C79" s="94" t="s">
        <v>179</v>
      </c>
      <c r="D79" s="95" t="s">
        <v>178</v>
      </c>
      <c r="E79" s="101"/>
      <c r="F79" s="76"/>
      <c r="G79" s="96">
        <f t="shared" ref="G79:L79" si="35">G80+G84</f>
        <v>16600</v>
      </c>
      <c r="H79" s="97">
        <f t="shared" si="35"/>
        <v>12543.46</v>
      </c>
      <c r="I79" s="96">
        <f t="shared" si="35"/>
        <v>14522.05</v>
      </c>
      <c r="J79" s="96">
        <f t="shared" si="35"/>
        <v>12900</v>
      </c>
      <c r="K79" s="96">
        <f t="shared" si="35"/>
        <v>12900</v>
      </c>
      <c r="L79" s="96">
        <f t="shared" si="35"/>
        <v>12900</v>
      </c>
      <c r="M79" s="75"/>
      <c r="N79" s="75"/>
    </row>
    <row r="80" spans="3:15" ht="75.75" customHeight="1" x14ac:dyDescent="0.2">
      <c r="C80" s="98" t="s">
        <v>181</v>
      </c>
      <c r="D80" s="99" t="s">
        <v>180</v>
      </c>
      <c r="E80" s="112"/>
      <c r="F80" s="48"/>
      <c r="G80" s="93">
        <f>G81</f>
        <v>16000</v>
      </c>
      <c r="H80" s="92">
        <f>H81</f>
        <v>11028.07</v>
      </c>
      <c r="I80" s="93">
        <f t="shared" ref="I80:L80" si="36">I81</f>
        <v>13000</v>
      </c>
      <c r="J80" s="93">
        <f t="shared" si="36"/>
        <v>12000</v>
      </c>
      <c r="K80" s="93">
        <f t="shared" si="36"/>
        <v>12000</v>
      </c>
      <c r="L80" s="93">
        <f t="shared" si="36"/>
        <v>12000</v>
      </c>
      <c r="M80" s="75"/>
      <c r="N80" s="75"/>
    </row>
    <row r="81" spans="3:14" ht="102" x14ac:dyDescent="0.2">
      <c r="C81" s="102" t="s">
        <v>516</v>
      </c>
      <c r="D81" s="103" t="s">
        <v>514</v>
      </c>
      <c r="E81" s="113"/>
      <c r="F81" s="105"/>
      <c r="G81" s="106">
        <f>G82+G83</f>
        <v>16000</v>
      </c>
      <c r="H81" s="107">
        <f>H82+H83</f>
        <v>11028.07</v>
      </c>
      <c r="I81" s="106">
        <f t="shared" ref="I81:L81" si="37">I82+I83</f>
        <v>13000</v>
      </c>
      <c r="J81" s="106">
        <f t="shared" si="37"/>
        <v>12000</v>
      </c>
      <c r="K81" s="106">
        <f t="shared" si="37"/>
        <v>12000</v>
      </c>
      <c r="L81" s="106">
        <f t="shared" si="37"/>
        <v>12000</v>
      </c>
      <c r="M81" s="75"/>
      <c r="N81" s="75"/>
    </row>
    <row r="82" spans="3:14" s="118" customFormat="1" ht="88.5" customHeight="1" x14ac:dyDescent="0.2">
      <c r="C82" s="102" t="s">
        <v>515</v>
      </c>
      <c r="D82" s="99" t="s">
        <v>518</v>
      </c>
      <c r="E82" s="91" t="s">
        <v>423</v>
      </c>
      <c r="F82" s="48"/>
      <c r="G82" s="92">
        <v>0</v>
      </c>
      <c r="H82" s="92">
        <v>-1.81</v>
      </c>
      <c r="I82" s="92">
        <v>0</v>
      </c>
      <c r="J82" s="92">
        <v>0</v>
      </c>
      <c r="K82" s="92">
        <v>0</v>
      </c>
      <c r="L82" s="92">
        <v>0</v>
      </c>
      <c r="M82" s="119"/>
      <c r="N82" s="119"/>
    </row>
    <row r="83" spans="3:14" ht="103.5" customHeight="1" x14ac:dyDescent="0.2">
      <c r="C83" s="102" t="s">
        <v>517</v>
      </c>
      <c r="D83" s="99" t="s">
        <v>519</v>
      </c>
      <c r="E83" s="91" t="s">
        <v>423</v>
      </c>
      <c r="F83" s="48"/>
      <c r="G83" s="92">
        <v>16000</v>
      </c>
      <c r="H83" s="92">
        <v>11029.88</v>
      </c>
      <c r="I83" s="92">
        <v>13000</v>
      </c>
      <c r="J83" s="92">
        <v>12000</v>
      </c>
      <c r="K83" s="92">
        <v>12000</v>
      </c>
      <c r="L83" s="92">
        <v>12000</v>
      </c>
      <c r="M83" s="75"/>
      <c r="N83" s="75"/>
    </row>
    <row r="84" spans="3:14" ht="22.5" customHeight="1" x14ac:dyDescent="0.2">
      <c r="C84" s="98" t="s">
        <v>185</v>
      </c>
      <c r="D84" s="100" t="s">
        <v>184</v>
      </c>
      <c r="E84" s="112"/>
      <c r="F84" s="48"/>
      <c r="G84" s="93">
        <f>G85</f>
        <v>600</v>
      </c>
      <c r="H84" s="92">
        <f t="shared" ref="H84:L85" si="38">H85</f>
        <v>1515.39</v>
      </c>
      <c r="I84" s="93">
        <f t="shared" si="38"/>
        <v>1522.05</v>
      </c>
      <c r="J84" s="93">
        <f t="shared" si="38"/>
        <v>900</v>
      </c>
      <c r="K84" s="93">
        <f t="shared" si="38"/>
        <v>900</v>
      </c>
      <c r="L84" s="93">
        <f t="shared" si="38"/>
        <v>900</v>
      </c>
      <c r="M84" s="75"/>
      <c r="N84" s="75"/>
    </row>
    <row r="85" spans="3:14" ht="41.25" customHeight="1" x14ac:dyDescent="0.2">
      <c r="C85" s="102" t="s">
        <v>520</v>
      </c>
      <c r="D85" s="103" t="s">
        <v>522</v>
      </c>
      <c r="E85" s="112"/>
      <c r="F85" s="48"/>
      <c r="G85" s="107">
        <f>G86</f>
        <v>600</v>
      </c>
      <c r="H85" s="107">
        <f>H86</f>
        <v>1515.39</v>
      </c>
      <c r="I85" s="107">
        <f t="shared" si="38"/>
        <v>1522.05</v>
      </c>
      <c r="J85" s="107">
        <f t="shared" si="38"/>
        <v>900</v>
      </c>
      <c r="K85" s="107">
        <f t="shared" si="38"/>
        <v>900</v>
      </c>
      <c r="L85" s="107">
        <f t="shared" si="38"/>
        <v>900</v>
      </c>
      <c r="M85" s="75"/>
      <c r="N85" s="75"/>
    </row>
    <row r="86" spans="3:14" ht="51" x14ac:dyDescent="0.2">
      <c r="C86" s="98" t="s">
        <v>521</v>
      </c>
      <c r="D86" s="99" t="s">
        <v>523</v>
      </c>
      <c r="E86" s="91" t="s">
        <v>423</v>
      </c>
      <c r="F86" s="48"/>
      <c r="G86" s="93">
        <v>600</v>
      </c>
      <c r="H86" s="92">
        <v>1515.39</v>
      </c>
      <c r="I86" s="93">
        <v>1522.05</v>
      </c>
      <c r="J86" s="93">
        <v>900</v>
      </c>
      <c r="K86" s="93">
        <v>900</v>
      </c>
      <c r="L86" s="93">
        <v>900</v>
      </c>
      <c r="M86" s="75"/>
      <c r="N86" s="75"/>
    </row>
    <row r="87" spans="3:14" x14ac:dyDescent="0.2">
      <c r="C87" s="94" t="s">
        <v>191</v>
      </c>
      <c r="D87" s="95" t="s">
        <v>190</v>
      </c>
      <c r="E87" s="101"/>
      <c r="F87" s="76"/>
      <c r="G87" s="96">
        <f>G88+G92+G94+G101+G109+G112+G115+G117+G121+G123+G127+G129+G99+G119</f>
        <v>5700</v>
      </c>
      <c r="H87" s="97">
        <f t="shared" ref="H87:L87" si="39">H88+H92+H94+H101+H109+H112+H115+H117+H121+H123+H127+H129+H99+H119</f>
        <v>4453.7</v>
      </c>
      <c r="I87" s="96">
        <f t="shared" si="39"/>
        <v>5300</v>
      </c>
      <c r="J87" s="96">
        <f t="shared" si="39"/>
        <v>5350</v>
      </c>
      <c r="K87" s="96">
        <f t="shared" si="39"/>
        <v>5350.01</v>
      </c>
      <c r="L87" s="96">
        <f t="shared" si="39"/>
        <v>5400</v>
      </c>
      <c r="M87" s="75"/>
      <c r="N87" s="75"/>
    </row>
    <row r="88" spans="3:14" ht="25.5" x14ac:dyDescent="0.2">
      <c r="C88" s="102" t="s">
        <v>196</v>
      </c>
      <c r="D88" s="103" t="s">
        <v>195</v>
      </c>
      <c r="E88" s="111"/>
      <c r="F88" s="48"/>
      <c r="G88" s="107">
        <f t="shared" ref="G88:L88" si="40">G89+G90+G91</f>
        <v>545.5</v>
      </c>
      <c r="H88" s="107">
        <f t="shared" si="40"/>
        <v>26.25</v>
      </c>
      <c r="I88" s="107">
        <f t="shared" si="40"/>
        <v>82</v>
      </c>
      <c r="J88" s="107">
        <f t="shared" si="40"/>
        <v>101.5</v>
      </c>
      <c r="K88" s="107">
        <f t="shared" si="40"/>
        <v>103.1</v>
      </c>
      <c r="L88" s="107">
        <f t="shared" si="40"/>
        <v>104.6</v>
      </c>
      <c r="M88" s="75"/>
      <c r="N88" s="75"/>
    </row>
    <row r="89" spans="3:14" ht="76.5" x14ac:dyDescent="0.2">
      <c r="C89" s="98" t="s">
        <v>427</v>
      </c>
      <c r="D89" s="100" t="s">
        <v>425</v>
      </c>
      <c r="E89" s="111" t="s">
        <v>284</v>
      </c>
      <c r="F89" s="48"/>
      <c r="G89" s="93">
        <v>57</v>
      </c>
      <c r="H89" s="92">
        <v>20.18</v>
      </c>
      <c r="I89" s="93">
        <v>25</v>
      </c>
      <c r="J89" s="93">
        <v>35</v>
      </c>
      <c r="K89" s="93">
        <v>35</v>
      </c>
      <c r="L89" s="93">
        <v>35</v>
      </c>
      <c r="M89" s="117"/>
      <c r="N89" s="75"/>
    </row>
    <row r="90" spans="3:14" ht="63.75" x14ac:dyDescent="0.2">
      <c r="C90" s="98" t="s">
        <v>426</v>
      </c>
      <c r="D90" s="100" t="s">
        <v>428</v>
      </c>
      <c r="E90" s="111" t="s">
        <v>284</v>
      </c>
      <c r="F90" s="48"/>
      <c r="G90" s="93">
        <v>25</v>
      </c>
      <c r="H90" s="92">
        <v>6.07</v>
      </c>
      <c r="I90" s="93">
        <v>7</v>
      </c>
      <c r="J90" s="93">
        <v>15</v>
      </c>
      <c r="K90" s="93">
        <v>15</v>
      </c>
      <c r="L90" s="93">
        <v>15</v>
      </c>
      <c r="M90" s="117"/>
      <c r="N90" s="75"/>
    </row>
    <row r="91" spans="3:14" ht="63.75" x14ac:dyDescent="0.2">
      <c r="C91" s="98" t="s">
        <v>435</v>
      </c>
      <c r="D91" s="100" t="s">
        <v>428</v>
      </c>
      <c r="E91" s="91" t="s">
        <v>277</v>
      </c>
      <c r="F91" s="48"/>
      <c r="G91" s="93">
        <v>463.5</v>
      </c>
      <c r="H91" s="92">
        <v>0</v>
      </c>
      <c r="I91" s="93">
        <v>50</v>
      </c>
      <c r="J91" s="93">
        <v>51.5</v>
      </c>
      <c r="K91" s="93">
        <v>53.1</v>
      </c>
      <c r="L91" s="93">
        <v>54.6</v>
      </c>
      <c r="M91" s="117"/>
      <c r="N91" s="75"/>
    </row>
    <row r="92" spans="3:14" ht="63.75" x14ac:dyDescent="0.2">
      <c r="C92" s="102" t="s">
        <v>430</v>
      </c>
      <c r="D92" s="103" t="s">
        <v>429</v>
      </c>
      <c r="E92" s="111"/>
      <c r="F92" s="48"/>
      <c r="G92" s="93">
        <f>G93</f>
        <v>8</v>
      </c>
      <c r="H92" s="92">
        <f>H93</f>
        <v>33</v>
      </c>
      <c r="I92" s="93">
        <v>0</v>
      </c>
      <c r="J92" s="93">
        <f>J93</f>
        <v>10</v>
      </c>
      <c r="K92" s="93">
        <f>K93</f>
        <v>10</v>
      </c>
      <c r="L92" s="93">
        <f>L93</f>
        <v>10</v>
      </c>
      <c r="M92" s="117"/>
      <c r="N92" s="75"/>
    </row>
    <row r="93" spans="3:14" ht="63.75" x14ac:dyDescent="0.2">
      <c r="C93" s="98" t="s">
        <v>431</v>
      </c>
      <c r="D93" s="100" t="s">
        <v>429</v>
      </c>
      <c r="E93" s="111" t="s">
        <v>284</v>
      </c>
      <c r="F93" s="48"/>
      <c r="G93" s="93">
        <v>8</v>
      </c>
      <c r="H93" s="92">
        <v>33</v>
      </c>
      <c r="I93" s="93">
        <v>33</v>
      </c>
      <c r="J93" s="93">
        <v>10</v>
      </c>
      <c r="K93" s="93">
        <v>10</v>
      </c>
      <c r="L93" s="93">
        <v>10</v>
      </c>
      <c r="M93" s="117"/>
      <c r="N93" s="75"/>
    </row>
    <row r="94" spans="3:14" ht="62.25" customHeight="1" x14ac:dyDescent="0.2">
      <c r="C94" s="102" t="s">
        <v>436</v>
      </c>
      <c r="D94" s="103" t="s">
        <v>437</v>
      </c>
      <c r="E94" s="136"/>
      <c r="F94" s="134"/>
      <c r="G94" s="107">
        <f>G95+G97+G98+G96</f>
        <v>218.48</v>
      </c>
      <c r="H94" s="107">
        <f t="shared" ref="H94:L94" si="41">H95+H97+H98+H96</f>
        <v>114.08000000000001</v>
      </c>
      <c r="I94" s="107">
        <f t="shared" si="41"/>
        <v>62</v>
      </c>
      <c r="J94" s="107">
        <f t="shared" si="41"/>
        <v>63.900000000000006</v>
      </c>
      <c r="K94" s="107">
        <f t="shared" si="41"/>
        <v>65.7</v>
      </c>
      <c r="L94" s="107">
        <f t="shared" si="41"/>
        <v>67.800000000000011</v>
      </c>
      <c r="M94" s="75"/>
      <c r="N94" s="75"/>
    </row>
    <row r="95" spans="3:14" ht="64.5" customHeight="1" x14ac:dyDescent="0.2">
      <c r="C95" s="98" t="s">
        <v>439</v>
      </c>
      <c r="D95" s="100" t="s">
        <v>437</v>
      </c>
      <c r="E95" s="91" t="s">
        <v>438</v>
      </c>
      <c r="F95" s="134"/>
      <c r="G95" s="92">
        <v>156.75</v>
      </c>
      <c r="H95" s="92">
        <v>60</v>
      </c>
      <c r="I95" s="92">
        <v>0</v>
      </c>
      <c r="J95" s="92">
        <v>0</v>
      </c>
      <c r="K95" s="92">
        <v>0</v>
      </c>
      <c r="L95" s="92">
        <v>0</v>
      </c>
      <c r="M95" s="75"/>
      <c r="N95" s="75"/>
    </row>
    <row r="96" spans="3:14" ht="64.5" customHeight="1" x14ac:dyDescent="0.2">
      <c r="C96" s="98" t="s">
        <v>442</v>
      </c>
      <c r="D96" s="100" t="s">
        <v>437</v>
      </c>
      <c r="E96" s="91" t="s">
        <v>440</v>
      </c>
      <c r="F96" s="134"/>
      <c r="G96" s="92">
        <v>51.5</v>
      </c>
      <c r="H96" s="92">
        <v>37.07</v>
      </c>
      <c r="I96" s="92">
        <v>40</v>
      </c>
      <c r="J96" s="92">
        <v>41.2</v>
      </c>
      <c r="K96" s="92">
        <v>42.4</v>
      </c>
      <c r="L96" s="92">
        <v>43.7</v>
      </c>
      <c r="M96" s="75"/>
      <c r="N96" s="75"/>
    </row>
    <row r="97" spans="3:14" ht="84.75" customHeight="1" x14ac:dyDescent="0.2">
      <c r="C97" s="98" t="s">
        <v>441</v>
      </c>
      <c r="D97" s="100" t="s">
        <v>444</v>
      </c>
      <c r="E97" s="91" t="s">
        <v>438</v>
      </c>
      <c r="F97" s="134"/>
      <c r="G97" s="92">
        <v>5.23</v>
      </c>
      <c r="H97" s="92">
        <v>0</v>
      </c>
      <c r="I97" s="92">
        <v>0</v>
      </c>
      <c r="J97" s="92">
        <v>0</v>
      </c>
      <c r="K97" s="92">
        <v>0</v>
      </c>
      <c r="L97" s="92">
        <v>0</v>
      </c>
      <c r="M97" s="75"/>
      <c r="N97" s="75"/>
    </row>
    <row r="98" spans="3:14" ht="88.5" customHeight="1" x14ac:dyDescent="0.2">
      <c r="C98" s="98" t="s">
        <v>443</v>
      </c>
      <c r="D98" s="100" t="s">
        <v>444</v>
      </c>
      <c r="E98" s="91" t="s">
        <v>440</v>
      </c>
      <c r="F98" s="134"/>
      <c r="G98" s="92">
        <v>5</v>
      </c>
      <c r="H98" s="92">
        <v>17.010000000000002</v>
      </c>
      <c r="I98" s="92">
        <v>22</v>
      </c>
      <c r="J98" s="92">
        <v>22.7</v>
      </c>
      <c r="K98" s="92">
        <v>23.3</v>
      </c>
      <c r="L98" s="92">
        <v>24.1</v>
      </c>
      <c r="M98" s="75"/>
      <c r="N98" s="75"/>
    </row>
    <row r="99" spans="3:14" ht="33" customHeight="1" x14ac:dyDescent="0.2">
      <c r="C99" s="103" t="s">
        <v>571</v>
      </c>
      <c r="D99" s="103" t="s">
        <v>348</v>
      </c>
      <c r="E99" s="103"/>
      <c r="F99" s="103"/>
      <c r="G99" s="107">
        <f>G100</f>
        <v>0</v>
      </c>
      <c r="H99" s="107">
        <f>H100</f>
        <v>0</v>
      </c>
      <c r="I99" s="107">
        <f t="shared" ref="I99:L99" si="42">I100</f>
        <v>0</v>
      </c>
      <c r="J99" s="107">
        <f t="shared" si="42"/>
        <v>11.5</v>
      </c>
      <c r="K99" s="107">
        <f t="shared" si="42"/>
        <v>11.5</v>
      </c>
      <c r="L99" s="107">
        <f t="shared" si="42"/>
        <v>11.5</v>
      </c>
      <c r="M99" s="75"/>
      <c r="N99" s="75"/>
    </row>
    <row r="100" spans="3:14" ht="74.25" customHeight="1" x14ac:dyDescent="0.2">
      <c r="C100" s="98" t="s">
        <v>580</v>
      </c>
      <c r="D100" s="100" t="s">
        <v>570</v>
      </c>
      <c r="E100" s="91" t="s">
        <v>423</v>
      </c>
      <c r="F100" s="134"/>
      <c r="G100" s="92">
        <v>0</v>
      </c>
      <c r="H100" s="92">
        <v>0</v>
      </c>
      <c r="I100" s="92">
        <v>0</v>
      </c>
      <c r="J100" s="92">
        <v>11.5</v>
      </c>
      <c r="K100" s="92">
        <v>11.5</v>
      </c>
      <c r="L100" s="92">
        <v>11.5</v>
      </c>
      <c r="M100" s="75"/>
      <c r="N100" s="75"/>
    </row>
    <row r="101" spans="3:14" ht="114" customHeight="1" x14ac:dyDescent="0.2">
      <c r="C101" s="102" t="s">
        <v>445</v>
      </c>
      <c r="D101" s="103" t="s">
        <v>352</v>
      </c>
      <c r="E101" s="136"/>
      <c r="F101" s="134"/>
      <c r="G101" s="107">
        <f>G108+G107+G105+G103+G102+G104+G106</f>
        <v>80</v>
      </c>
      <c r="H101" s="107">
        <f t="shared" ref="H101:L101" si="43">H108+H107+H105+H103+H102+H104+H106</f>
        <v>133.19999999999999</v>
      </c>
      <c r="I101" s="107">
        <f t="shared" si="43"/>
        <v>80</v>
      </c>
      <c r="J101" s="107">
        <f t="shared" si="43"/>
        <v>65</v>
      </c>
      <c r="K101" s="107">
        <f t="shared" si="43"/>
        <v>65</v>
      </c>
      <c r="L101" s="107">
        <f t="shared" si="43"/>
        <v>65</v>
      </c>
      <c r="M101" s="75"/>
      <c r="N101" s="75"/>
    </row>
    <row r="102" spans="3:14" ht="48.75" customHeight="1" x14ac:dyDescent="0.2">
      <c r="C102" s="98" t="s">
        <v>448</v>
      </c>
      <c r="D102" s="100" t="s">
        <v>446</v>
      </c>
      <c r="E102" s="91" t="s">
        <v>447</v>
      </c>
      <c r="F102" s="134"/>
      <c r="G102" s="92">
        <v>0</v>
      </c>
      <c r="H102" s="92">
        <v>101.2</v>
      </c>
      <c r="I102" s="92">
        <v>0</v>
      </c>
      <c r="J102" s="92">
        <v>0</v>
      </c>
      <c r="K102" s="92">
        <v>0</v>
      </c>
      <c r="L102" s="92">
        <v>0</v>
      </c>
      <c r="M102" s="75"/>
      <c r="N102" s="75"/>
    </row>
    <row r="103" spans="3:14" ht="39" customHeight="1" x14ac:dyDescent="0.2">
      <c r="C103" s="98" t="s">
        <v>450</v>
      </c>
      <c r="D103" s="100" t="s">
        <v>449</v>
      </c>
      <c r="E103" s="91" t="s">
        <v>451</v>
      </c>
      <c r="F103" s="134"/>
      <c r="G103" s="92">
        <v>0</v>
      </c>
      <c r="H103" s="92">
        <v>2</v>
      </c>
      <c r="I103" s="92">
        <v>10</v>
      </c>
      <c r="J103" s="92">
        <v>0</v>
      </c>
      <c r="K103" s="92">
        <v>0</v>
      </c>
      <c r="L103" s="92">
        <v>0</v>
      </c>
      <c r="M103" s="75"/>
      <c r="N103" s="75"/>
    </row>
    <row r="104" spans="3:14" ht="39" customHeight="1" x14ac:dyDescent="0.2">
      <c r="C104" s="98" t="s">
        <v>574</v>
      </c>
      <c r="D104" s="100" t="s">
        <v>449</v>
      </c>
      <c r="E104" s="91" t="s">
        <v>455</v>
      </c>
      <c r="F104" s="134"/>
      <c r="G104" s="92">
        <v>0</v>
      </c>
      <c r="H104" s="92">
        <v>0</v>
      </c>
      <c r="I104" s="92">
        <v>0</v>
      </c>
      <c r="J104" s="92">
        <v>10</v>
      </c>
      <c r="K104" s="92">
        <v>10</v>
      </c>
      <c r="L104" s="92">
        <v>10</v>
      </c>
      <c r="M104" s="75"/>
      <c r="N104" s="75"/>
    </row>
    <row r="105" spans="3:14" ht="39" customHeight="1" x14ac:dyDescent="0.2">
      <c r="C105" s="98" t="s">
        <v>452</v>
      </c>
      <c r="D105" s="100" t="s">
        <v>453</v>
      </c>
      <c r="E105" s="91" t="s">
        <v>451</v>
      </c>
      <c r="F105" s="134"/>
      <c r="G105" s="92">
        <v>0</v>
      </c>
      <c r="H105" s="92">
        <v>10</v>
      </c>
      <c r="I105" s="92">
        <v>50</v>
      </c>
      <c r="J105" s="92">
        <v>0</v>
      </c>
      <c r="K105" s="92">
        <v>0</v>
      </c>
      <c r="L105" s="92">
        <v>0</v>
      </c>
      <c r="M105" s="75"/>
      <c r="N105" s="75"/>
    </row>
    <row r="106" spans="3:14" ht="39" customHeight="1" x14ac:dyDescent="0.2">
      <c r="C106" s="98" t="s">
        <v>575</v>
      </c>
      <c r="D106" s="100" t="s">
        <v>453</v>
      </c>
      <c r="E106" s="91" t="s">
        <v>455</v>
      </c>
      <c r="F106" s="134"/>
      <c r="G106" s="92">
        <v>0</v>
      </c>
      <c r="H106" s="92">
        <v>0</v>
      </c>
      <c r="I106" s="92">
        <v>0</v>
      </c>
      <c r="J106" s="92">
        <v>50</v>
      </c>
      <c r="K106" s="92">
        <v>50</v>
      </c>
      <c r="L106" s="92">
        <v>50</v>
      </c>
      <c r="M106" s="75"/>
      <c r="N106" s="75"/>
    </row>
    <row r="107" spans="3:14" ht="38.25" customHeight="1" x14ac:dyDescent="0.2">
      <c r="C107" s="98" t="s">
        <v>454</v>
      </c>
      <c r="D107" s="100" t="s">
        <v>453</v>
      </c>
      <c r="E107" s="91" t="s">
        <v>455</v>
      </c>
      <c r="F107" s="134"/>
      <c r="G107" s="92">
        <v>70</v>
      </c>
      <c r="H107" s="92">
        <v>0</v>
      </c>
      <c r="I107" s="92">
        <v>0</v>
      </c>
      <c r="J107" s="92">
        <v>0</v>
      </c>
      <c r="K107" s="92">
        <v>0</v>
      </c>
      <c r="L107" s="92">
        <v>0</v>
      </c>
      <c r="M107" s="75"/>
      <c r="N107" s="75"/>
    </row>
    <row r="108" spans="3:14" ht="63.75" x14ac:dyDescent="0.2">
      <c r="C108" s="98" t="s">
        <v>456</v>
      </c>
      <c r="D108" s="137" t="s">
        <v>347</v>
      </c>
      <c r="E108" s="91" t="s">
        <v>457</v>
      </c>
      <c r="F108" s="134"/>
      <c r="G108" s="92">
        <v>10</v>
      </c>
      <c r="H108" s="92">
        <v>20</v>
      </c>
      <c r="I108" s="92">
        <v>20</v>
      </c>
      <c r="J108" s="92">
        <v>5</v>
      </c>
      <c r="K108" s="92">
        <v>5</v>
      </c>
      <c r="L108" s="92">
        <v>5</v>
      </c>
      <c r="M108" s="75"/>
      <c r="N108" s="75"/>
    </row>
    <row r="109" spans="3:14" ht="63.75" x14ac:dyDescent="0.2">
      <c r="C109" s="135" t="s">
        <v>459</v>
      </c>
      <c r="D109" s="103" t="s">
        <v>458</v>
      </c>
      <c r="E109" s="116"/>
      <c r="F109" s="139"/>
      <c r="G109" s="107">
        <f t="shared" ref="G109:L109" si="44">G110+G111</f>
        <v>195.42</v>
      </c>
      <c r="H109" s="107">
        <f t="shared" si="44"/>
        <v>71.540000000000006</v>
      </c>
      <c r="I109" s="107">
        <f t="shared" si="44"/>
        <v>2</v>
      </c>
      <c r="J109" s="107">
        <f t="shared" si="44"/>
        <v>2</v>
      </c>
      <c r="K109" s="107">
        <f t="shared" si="44"/>
        <v>2</v>
      </c>
      <c r="L109" s="107">
        <f t="shared" si="44"/>
        <v>2</v>
      </c>
      <c r="M109" s="75"/>
      <c r="N109" s="75"/>
    </row>
    <row r="110" spans="3:14" ht="63.75" x14ac:dyDescent="0.2">
      <c r="C110" s="98" t="s">
        <v>460</v>
      </c>
      <c r="D110" s="137" t="s">
        <v>458</v>
      </c>
      <c r="E110" s="91" t="s">
        <v>438</v>
      </c>
      <c r="F110" s="134"/>
      <c r="G110" s="92">
        <v>195.42</v>
      </c>
      <c r="H110" s="92">
        <v>69.5</v>
      </c>
      <c r="I110" s="92">
        <v>0</v>
      </c>
      <c r="J110" s="92">
        <v>0</v>
      </c>
      <c r="K110" s="92">
        <v>0</v>
      </c>
      <c r="L110" s="92">
        <v>0</v>
      </c>
      <c r="M110" s="75"/>
      <c r="N110" s="75"/>
    </row>
    <row r="111" spans="3:14" ht="63.75" x14ac:dyDescent="0.2">
      <c r="C111" s="98" t="s">
        <v>461</v>
      </c>
      <c r="D111" s="137" t="s">
        <v>458</v>
      </c>
      <c r="E111" s="91" t="s">
        <v>440</v>
      </c>
      <c r="F111" s="134"/>
      <c r="G111" s="92">
        <v>0</v>
      </c>
      <c r="H111" s="92">
        <v>2.04</v>
      </c>
      <c r="I111" s="92">
        <v>2</v>
      </c>
      <c r="J111" s="92">
        <v>2</v>
      </c>
      <c r="K111" s="92">
        <v>2</v>
      </c>
      <c r="L111" s="92">
        <v>2</v>
      </c>
      <c r="M111" s="75"/>
      <c r="N111" s="75"/>
    </row>
    <row r="112" spans="3:14" ht="28.5" customHeight="1" x14ac:dyDescent="0.2">
      <c r="C112" s="135" t="s">
        <v>204</v>
      </c>
      <c r="D112" s="103" t="s">
        <v>203</v>
      </c>
      <c r="E112" s="136"/>
      <c r="F112" s="134"/>
      <c r="G112" s="107">
        <f>G114+G113</f>
        <v>33</v>
      </c>
      <c r="H112" s="107">
        <f t="shared" ref="H112:L112" si="45">H114+H113</f>
        <v>43.36</v>
      </c>
      <c r="I112" s="107">
        <f t="shared" si="45"/>
        <v>0</v>
      </c>
      <c r="J112" s="107">
        <f t="shared" si="45"/>
        <v>0</v>
      </c>
      <c r="K112" s="107">
        <f t="shared" si="45"/>
        <v>0</v>
      </c>
      <c r="L112" s="107">
        <f t="shared" si="45"/>
        <v>0</v>
      </c>
      <c r="M112" s="75"/>
      <c r="N112" s="75"/>
    </row>
    <row r="113" spans="1:18" ht="51.75" customHeight="1" x14ac:dyDescent="0.2">
      <c r="C113" s="131" t="s">
        <v>568</v>
      </c>
      <c r="D113" s="137" t="s">
        <v>205</v>
      </c>
      <c r="E113" s="91" t="s">
        <v>440</v>
      </c>
      <c r="F113" s="134"/>
      <c r="G113" s="107">
        <v>33</v>
      </c>
      <c r="H113" s="107">
        <v>0</v>
      </c>
      <c r="I113" s="107">
        <v>0</v>
      </c>
      <c r="J113" s="107">
        <v>0</v>
      </c>
      <c r="K113" s="107">
        <v>0</v>
      </c>
      <c r="L113" s="107">
        <v>0</v>
      </c>
      <c r="M113" s="75"/>
      <c r="N113" s="75"/>
    </row>
    <row r="114" spans="1:18" ht="25.5" x14ac:dyDescent="0.2">
      <c r="C114" s="131" t="s">
        <v>464</v>
      </c>
      <c r="D114" s="137" t="s">
        <v>462</v>
      </c>
      <c r="E114" s="91" t="s">
        <v>440</v>
      </c>
      <c r="F114" s="134"/>
      <c r="G114" s="92">
        <v>0</v>
      </c>
      <c r="H114" s="92">
        <v>43.36</v>
      </c>
      <c r="I114" s="92">
        <v>0</v>
      </c>
      <c r="J114" s="92">
        <v>0</v>
      </c>
      <c r="K114" s="92">
        <v>0</v>
      </c>
      <c r="L114" s="92">
        <v>0</v>
      </c>
      <c r="M114" s="75"/>
      <c r="N114" s="75"/>
    </row>
    <row r="115" spans="1:18" ht="63.75" customHeight="1" x14ac:dyDescent="0.2">
      <c r="C115" s="135" t="s">
        <v>463</v>
      </c>
      <c r="D115" s="127" t="s">
        <v>213</v>
      </c>
      <c r="E115" s="116"/>
      <c r="F115" s="139"/>
      <c r="G115" s="107">
        <f t="shared" ref="G115:L115" si="46">G116</f>
        <v>124</v>
      </c>
      <c r="H115" s="107">
        <f t="shared" si="46"/>
        <v>75</v>
      </c>
      <c r="I115" s="107">
        <f t="shared" si="46"/>
        <v>75</v>
      </c>
      <c r="J115" s="107">
        <f t="shared" si="46"/>
        <v>130.9</v>
      </c>
      <c r="K115" s="107">
        <f t="shared" si="46"/>
        <v>130.9</v>
      </c>
      <c r="L115" s="107">
        <f t="shared" si="46"/>
        <v>130.9</v>
      </c>
      <c r="M115" s="75"/>
      <c r="N115" s="75"/>
    </row>
    <row r="116" spans="1:18" ht="76.5" x14ac:dyDescent="0.2">
      <c r="C116" s="131" t="s">
        <v>465</v>
      </c>
      <c r="D116" s="137" t="s">
        <v>466</v>
      </c>
      <c r="E116" s="91" t="s">
        <v>467</v>
      </c>
      <c r="F116" s="134"/>
      <c r="G116" s="92">
        <v>124</v>
      </c>
      <c r="H116" s="92">
        <v>75</v>
      </c>
      <c r="I116" s="92">
        <v>75</v>
      </c>
      <c r="J116" s="92">
        <v>130.9</v>
      </c>
      <c r="K116" s="92">
        <v>130.9</v>
      </c>
      <c r="L116" s="92">
        <v>130.9</v>
      </c>
      <c r="M116" s="75"/>
      <c r="N116" s="75"/>
    </row>
    <row r="117" spans="1:18" ht="25.5" x14ac:dyDescent="0.2">
      <c r="C117" s="135" t="s">
        <v>468</v>
      </c>
      <c r="D117" s="127" t="s">
        <v>470</v>
      </c>
      <c r="E117" s="138"/>
      <c r="F117" s="134"/>
      <c r="G117" s="107">
        <f t="shared" ref="G117:L117" si="47">G118</f>
        <v>0</v>
      </c>
      <c r="H117" s="107">
        <f t="shared" si="47"/>
        <v>7.37</v>
      </c>
      <c r="I117" s="107">
        <f t="shared" si="47"/>
        <v>0</v>
      </c>
      <c r="J117" s="107">
        <f t="shared" si="47"/>
        <v>0</v>
      </c>
      <c r="K117" s="107">
        <f t="shared" si="47"/>
        <v>0</v>
      </c>
      <c r="L117" s="107">
        <f t="shared" si="47"/>
        <v>0</v>
      </c>
      <c r="M117" s="75"/>
      <c r="N117" s="87"/>
      <c r="O117" s="36"/>
      <c r="P117" s="36"/>
      <c r="Q117" s="36"/>
      <c r="R117" s="36"/>
    </row>
    <row r="118" spans="1:18" ht="51" x14ac:dyDescent="0.2">
      <c r="C118" s="131" t="s">
        <v>469</v>
      </c>
      <c r="D118" s="137" t="s">
        <v>472</v>
      </c>
      <c r="E118" s="91" t="s">
        <v>471</v>
      </c>
      <c r="F118" s="134"/>
      <c r="G118" s="92">
        <v>0</v>
      </c>
      <c r="H118" s="92">
        <v>7.37</v>
      </c>
      <c r="I118" s="92">
        <v>0</v>
      </c>
      <c r="J118" s="92">
        <v>0</v>
      </c>
      <c r="K118" s="92">
        <v>0</v>
      </c>
      <c r="L118" s="92">
        <v>0</v>
      </c>
      <c r="M118" s="75"/>
      <c r="N118" s="75"/>
    </row>
    <row r="119" spans="1:18" ht="63.75" x14ac:dyDescent="0.2">
      <c r="C119" s="135" t="s">
        <v>218</v>
      </c>
      <c r="D119" s="127" t="s">
        <v>217</v>
      </c>
      <c r="E119" s="146"/>
      <c r="F119" s="134"/>
      <c r="G119" s="107">
        <f>G120</f>
        <v>0</v>
      </c>
      <c r="H119" s="107">
        <f t="shared" ref="H119:L119" si="48">H120</f>
        <v>0</v>
      </c>
      <c r="I119" s="107">
        <f t="shared" si="48"/>
        <v>0</v>
      </c>
      <c r="J119" s="107">
        <f t="shared" si="48"/>
        <v>0.5</v>
      </c>
      <c r="K119" s="107">
        <f t="shared" si="48"/>
        <v>0.5</v>
      </c>
      <c r="L119" s="107">
        <f t="shared" si="48"/>
        <v>0.5</v>
      </c>
      <c r="M119" s="75"/>
      <c r="N119" s="75"/>
    </row>
    <row r="120" spans="1:18" ht="78" customHeight="1" x14ac:dyDescent="0.2">
      <c r="C120" s="131" t="s">
        <v>573</v>
      </c>
      <c r="D120" s="137" t="s">
        <v>572</v>
      </c>
      <c r="E120" s="91" t="s">
        <v>423</v>
      </c>
      <c r="F120" s="134"/>
      <c r="G120" s="92">
        <v>0</v>
      </c>
      <c r="H120" s="92">
        <v>0</v>
      </c>
      <c r="I120" s="92">
        <v>0</v>
      </c>
      <c r="J120" s="92">
        <v>0.5</v>
      </c>
      <c r="K120" s="92">
        <v>0.5</v>
      </c>
      <c r="L120" s="92">
        <v>0.5</v>
      </c>
      <c r="M120" s="75"/>
      <c r="N120" s="75"/>
    </row>
    <row r="121" spans="1:18" ht="38.25" x14ac:dyDescent="0.2">
      <c r="C121" s="135" t="s">
        <v>473</v>
      </c>
      <c r="D121" s="127" t="s">
        <v>475</v>
      </c>
      <c r="E121" s="147"/>
      <c r="F121" s="134"/>
      <c r="G121" s="107">
        <f t="shared" ref="G121:L121" si="49">G122</f>
        <v>10</v>
      </c>
      <c r="H121" s="107">
        <f t="shared" si="49"/>
        <v>62</v>
      </c>
      <c r="I121" s="107">
        <f t="shared" si="49"/>
        <v>60</v>
      </c>
      <c r="J121" s="107">
        <f t="shared" si="49"/>
        <v>60</v>
      </c>
      <c r="K121" s="107">
        <f t="shared" si="49"/>
        <v>60</v>
      </c>
      <c r="L121" s="107">
        <f t="shared" si="49"/>
        <v>60</v>
      </c>
      <c r="M121" s="75"/>
      <c r="N121" s="75"/>
    </row>
    <row r="122" spans="1:18" ht="76.5" customHeight="1" x14ac:dyDescent="0.2">
      <c r="C122" s="131" t="s">
        <v>474</v>
      </c>
      <c r="D122" s="137" t="s">
        <v>476</v>
      </c>
      <c r="E122" s="91" t="s">
        <v>477</v>
      </c>
      <c r="F122" s="134"/>
      <c r="G122" s="92">
        <v>10</v>
      </c>
      <c r="H122" s="92">
        <v>62</v>
      </c>
      <c r="I122" s="92">
        <v>60</v>
      </c>
      <c r="J122" s="92">
        <v>60</v>
      </c>
      <c r="K122" s="92">
        <v>60</v>
      </c>
      <c r="L122" s="92">
        <v>60</v>
      </c>
      <c r="M122" s="75"/>
      <c r="N122" s="75"/>
    </row>
    <row r="123" spans="1:18" ht="76.5" x14ac:dyDescent="0.2">
      <c r="C123" s="135" t="s">
        <v>432</v>
      </c>
      <c r="D123" s="127" t="s">
        <v>433</v>
      </c>
      <c r="E123" s="133"/>
      <c r="F123" s="134"/>
      <c r="G123" s="107">
        <f t="shared" ref="G123:L123" si="50">G125+G124+G126</f>
        <v>824</v>
      </c>
      <c r="H123" s="107">
        <f t="shared" si="50"/>
        <v>369.06</v>
      </c>
      <c r="I123" s="107">
        <f t="shared" si="50"/>
        <v>400</v>
      </c>
      <c r="J123" s="107">
        <f t="shared" si="50"/>
        <v>412</v>
      </c>
      <c r="K123" s="107">
        <f t="shared" si="50"/>
        <v>424.4</v>
      </c>
      <c r="L123" s="107">
        <f t="shared" si="50"/>
        <v>437.1</v>
      </c>
      <c r="M123" s="75"/>
      <c r="N123" s="75"/>
    </row>
    <row r="124" spans="1:18" ht="76.5" x14ac:dyDescent="0.2">
      <c r="C124" s="131" t="s">
        <v>434</v>
      </c>
      <c r="D124" s="132" t="s">
        <v>433</v>
      </c>
      <c r="E124" s="111" t="s">
        <v>284</v>
      </c>
      <c r="F124" s="134"/>
      <c r="G124" s="107">
        <v>0</v>
      </c>
      <c r="H124" s="107">
        <v>22</v>
      </c>
      <c r="I124" s="107">
        <v>0</v>
      </c>
      <c r="J124" s="107">
        <v>0</v>
      </c>
      <c r="K124" s="107">
        <v>0</v>
      </c>
      <c r="L124" s="107">
        <v>0</v>
      </c>
      <c r="M124" s="75"/>
      <c r="N124" s="75"/>
    </row>
    <row r="125" spans="1:18" ht="76.5" x14ac:dyDescent="0.2">
      <c r="A125" s="1" t="s">
        <v>485</v>
      </c>
      <c r="C125" s="131" t="s">
        <v>490</v>
      </c>
      <c r="D125" s="132" t="s">
        <v>433</v>
      </c>
      <c r="E125" s="91" t="s">
        <v>440</v>
      </c>
      <c r="F125" s="134"/>
      <c r="G125" s="92">
        <v>0</v>
      </c>
      <c r="H125" s="92">
        <v>344.06</v>
      </c>
      <c r="I125" s="92">
        <v>400</v>
      </c>
      <c r="J125" s="92">
        <v>412</v>
      </c>
      <c r="K125" s="92">
        <v>424.4</v>
      </c>
      <c r="L125" s="92">
        <v>437.1</v>
      </c>
      <c r="M125" s="75"/>
      <c r="N125" s="75"/>
    </row>
    <row r="126" spans="1:18" ht="76.5" x14ac:dyDescent="0.2">
      <c r="C126" s="131" t="s">
        <v>579</v>
      </c>
      <c r="D126" s="132" t="s">
        <v>433</v>
      </c>
      <c r="E126" s="91" t="s">
        <v>491</v>
      </c>
      <c r="F126" s="134"/>
      <c r="G126" s="92">
        <v>824</v>
      </c>
      <c r="H126" s="92">
        <v>3</v>
      </c>
      <c r="I126" s="92">
        <v>0</v>
      </c>
      <c r="J126" s="92">
        <v>0</v>
      </c>
      <c r="K126" s="92">
        <v>0</v>
      </c>
      <c r="L126" s="92">
        <v>0</v>
      </c>
      <c r="M126" s="75"/>
      <c r="N126" s="75"/>
    </row>
    <row r="127" spans="1:18" ht="38.25" x14ac:dyDescent="0.2">
      <c r="C127" s="135" t="s">
        <v>478</v>
      </c>
      <c r="D127" s="127" t="s">
        <v>479</v>
      </c>
      <c r="E127" s="136"/>
      <c r="F127" s="134"/>
      <c r="G127" s="107">
        <f>G128</f>
        <v>800</v>
      </c>
      <c r="H127" s="107">
        <f t="shared" ref="H127:L127" si="51">H128</f>
        <v>168.5</v>
      </c>
      <c r="I127" s="107">
        <f t="shared" si="51"/>
        <v>200</v>
      </c>
      <c r="J127" s="107">
        <f t="shared" si="51"/>
        <v>300</v>
      </c>
      <c r="K127" s="107">
        <f t="shared" si="51"/>
        <v>300</v>
      </c>
      <c r="L127" s="107">
        <f t="shared" si="51"/>
        <v>300</v>
      </c>
      <c r="M127" s="75"/>
      <c r="N127" s="75"/>
    </row>
    <row r="128" spans="1:18" ht="75.75" customHeight="1" x14ac:dyDescent="0.2">
      <c r="C128" s="131" t="s">
        <v>481</v>
      </c>
      <c r="D128" s="132" t="s">
        <v>480</v>
      </c>
      <c r="E128" s="91" t="s">
        <v>477</v>
      </c>
      <c r="F128" s="134"/>
      <c r="G128" s="92">
        <v>800</v>
      </c>
      <c r="H128" s="92">
        <v>168.5</v>
      </c>
      <c r="I128" s="92">
        <v>200</v>
      </c>
      <c r="J128" s="92">
        <v>300</v>
      </c>
      <c r="K128" s="92">
        <v>300</v>
      </c>
      <c r="L128" s="92">
        <v>300</v>
      </c>
      <c r="M128" s="75"/>
      <c r="N128" s="75"/>
    </row>
    <row r="129" spans="3:14" ht="25.5" x14ac:dyDescent="0.2">
      <c r="C129" s="135" t="s">
        <v>221</v>
      </c>
      <c r="D129" s="127" t="s">
        <v>220</v>
      </c>
      <c r="E129" s="136"/>
      <c r="F129" s="134"/>
      <c r="G129" s="107">
        <f t="shared" ref="G129:L129" si="52">G130</f>
        <v>2861.6</v>
      </c>
      <c r="H129" s="107">
        <f t="shared" si="52"/>
        <v>3350.34</v>
      </c>
      <c r="I129" s="107">
        <f t="shared" si="52"/>
        <v>4339</v>
      </c>
      <c r="J129" s="107">
        <f t="shared" si="52"/>
        <v>4192.7</v>
      </c>
      <c r="K129" s="107">
        <f t="shared" si="52"/>
        <v>4176.91</v>
      </c>
      <c r="L129" s="107">
        <f t="shared" si="52"/>
        <v>4210.6000000000004</v>
      </c>
      <c r="M129" s="75"/>
      <c r="N129" s="75"/>
    </row>
    <row r="130" spans="3:14" ht="409.5" customHeight="1" x14ac:dyDescent="0.2">
      <c r="C130" s="131" t="s">
        <v>482</v>
      </c>
      <c r="D130" s="132" t="s">
        <v>483</v>
      </c>
      <c r="E130" s="91" t="s">
        <v>484</v>
      </c>
      <c r="F130" s="134"/>
      <c r="G130" s="92">
        <v>2861.6</v>
      </c>
      <c r="H130" s="92">
        <v>3350.34</v>
      </c>
      <c r="I130" s="92">
        <f>715+55+80+140+6+1550+1193+600</f>
        <v>4339</v>
      </c>
      <c r="J130" s="92">
        <f>29+55+80+140+7.8+1596.5+2284.4</f>
        <v>4192.7</v>
      </c>
      <c r="K130" s="92">
        <f>29+55+80+140+7.4+1644.4+2221.11</f>
        <v>4176.91</v>
      </c>
      <c r="L130" s="92">
        <f>29+70+80+140+7.5+1693.7+2190.4</f>
        <v>4210.6000000000004</v>
      </c>
      <c r="M130" s="75"/>
      <c r="N130" s="75"/>
    </row>
    <row r="131" spans="3:14" ht="24" customHeight="1" x14ac:dyDescent="0.2">
      <c r="C131" s="94" t="s">
        <v>225</v>
      </c>
      <c r="D131" s="95" t="s">
        <v>224</v>
      </c>
      <c r="E131" s="112"/>
      <c r="F131" s="48"/>
      <c r="G131" s="96">
        <f>G132+G134</f>
        <v>1500</v>
      </c>
      <c r="H131" s="96">
        <f>H132+H134</f>
        <v>1147.92</v>
      </c>
      <c r="I131" s="96">
        <f t="shared" ref="I131:L131" si="53">I132+I134</f>
        <v>1475.1</v>
      </c>
      <c r="J131" s="96">
        <f t="shared" si="53"/>
        <v>1500</v>
      </c>
      <c r="K131" s="96">
        <f t="shared" si="53"/>
        <v>1400</v>
      </c>
      <c r="L131" s="96">
        <f t="shared" si="53"/>
        <v>1300</v>
      </c>
      <c r="M131" s="75"/>
      <c r="N131" s="75"/>
    </row>
    <row r="132" spans="3:14" ht="24" customHeight="1" x14ac:dyDescent="0.2">
      <c r="C132" s="94" t="s">
        <v>268</v>
      </c>
      <c r="D132" s="103" t="s">
        <v>267</v>
      </c>
      <c r="E132" s="112"/>
      <c r="F132" s="48"/>
      <c r="G132" s="106">
        <f>G133</f>
        <v>0</v>
      </c>
      <c r="H132" s="107">
        <f>H133</f>
        <v>7.73</v>
      </c>
      <c r="I132" s="106">
        <f t="shared" ref="I132:L132" si="54">I133</f>
        <v>0</v>
      </c>
      <c r="J132" s="106">
        <f t="shared" si="54"/>
        <v>0</v>
      </c>
      <c r="K132" s="106">
        <f t="shared" si="54"/>
        <v>0</v>
      </c>
      <c r="L132" s="106">
        <f t="shared" si="54"/>
        <v>0</v>
      </c>
      <c r="M132" s="75"/>
      <c r="N132" s="75"/>
    </row>
    <row r="133" spans="3:14" ht="24" customHeight="1" x14ac:dyDescent="0.2">
      <c r="C133" s="94" t="s">
        <v>489</v>
      </c>
      <c r="D133" s="100" t="s">
        <v>488</v>
      </c>
      <c r="E133" s="112"/>
      <c r="F133" s="48"/>
      <c r="G133" s="93">
        <v>0</v>
      </c>
      <c r="H133" s="92">
        <v>7.73</v>
      </c>
      <c r="I133" s="93">
        <v>0</v>
      </c>
      <c r="J133" s="93">
        <v>0</v>
      </c>
      <c r="K133" s="93">
        <v>0</v>
      </c>
      <c r="L133" s="93">
        <v>0</v>
      </c>
      <c r="M133" s="75"/>
      <c r="N133" s="75"/>
    </row>
    <row r="134" spans="3:14" x14ac:dyDescent="0.2">
      <c r="C134" s="102" t="s">
        <v>226</v>
      </c>
      <c r="D134" s="103" t="s">
        <v>224</v>
      </c>
      <c r="E134" s="112"/>
      <c r="F134" s="48"/>
      <c r="G134" s="106">
        <f>G135</f>
        <v>1500</v>
      </c>
      <c r="H134" s="107">
        <f t="shared" ref="H134:L134" si="55">H135</f>
        <v>1140.19</v>
      </c>
      <c r="I134" s="106">
        <f t="shared" si="55"/>
        <v>1475.1</v>
      </c>
      <c r="J134" s="106">
        <f t="shared" si="55"/>
        <v>1500</v>
      </c>
      <c r="K134" s="106">
        <f t="shared" si="55"/>
        <v>1400</v>
      </c>
      <c r="L134" s="106">
        <f t="shared" si="55"/>
        <v>1300</v>
      </c>
      <c r="M134" s="75"/>
      <c r="N134" s="75"/>
    </row>
    <row r="135" spans="3:14" ht="38.25" x14ac:dyDescent="0.2">
      <c r="C135" s="98" t="s">
        <v>486</v>
      </c>
      <c r="D135" s="100" t="s">
        <v>487</v>
      </c>
      <c r="E135" s="88" t="s">
        <v>485</v>
      </c>
      <c r="F135" s="48"/>
      <c r="G135" s="93">
        <v>1500</v>
      </c>
      <c r="H135" s="92">
        <v>1140.19</v>
      </c>
      <c r="I135" s="93">
        <v>1475.1</v>
      </c>
      <c r="J135" s="93">
        <f>800+700</f>
        <v>1500</v>
      </c>
      <c r="K135" s="93">
        <f>700+700</f>
        <v>1400</v>
      </c>
      <c r="L135" s="93">
        <f>600+700</f>
        <v>1300</v>
      </c>
      <c r="M135" s="75"/>
      <c r="N135" s="75"/>
    </row>
    <row r="136" spans="3:14" x14ac:dyDescent="0.2">
      <c r="C136" s="76" t="s">
        <v>385</v>
      </c>
      <c r="D136" s="81" t="s">
        <v>379</v>
      </c>
      <c r="E136" s="48"/>
      <c r="F136" s="48"/>
      <c r="G136" s="96">
        <f t="shared" ref="G136:L136" si="56">G138+G141+G149+G155+G158</f>
        <v>1040802.9600000001</v>
      </c>
      <c r="H136" s="96">
        <f t="shared" si="56"/>
        <v>872607.59000000008</v>
      </c>
      <c r="I136" s="96">
        <f t="shared" si="56"/>
        <v>1062635.04</v>
      </c>
      <c r="J136" s="96">
        <f t="shared" si="56"/>
        <v>1159259.3</v>
      </c>
      <c r="K136" s="96">
        <f t="shared" si="56"/>
        <v>732770</v>
      </c>
      <c r="L136" s="96">
        <f t="shared" si="56"/>
        <v>736986.1</v>
      </c>
      <c r="M136" s="75"/>
      <c r="N136" s="75"/>
    </row>
    <row r="137" spans="3:14" ht="38.25" x14ac:dyDescent="0.2">
      <c r="C137" s="76" t="s">
        <v>386</v>
      </c>
      <c r="D137" s="81" t="s">
        <v>381</v>
      </c>
      <c r="E137" s="81"/>
      <c r="F137" s="76"/>
      <c r="G137" s="96">
        <f t="shared" ref="G137:L137" si="57">G138+G141+G149</f>
        <v>1040802.9600000001</v>
      </c>
      <c r="H137" s="96">
        <f t="shared" si="57"/>
        <v>873301.51</v>
      </c>
      <c r="I137" s="96">
        <f t="shared" si="57"/>
        <v>1062635.04</v>
      </c>
      <c r="J137" s="96">
        <f t="shared" si="57"/>
        <v>1159259.3</v>
      </c>
      <c r="K137" s="96">
        <f t="shared" si="57"/>
        <v>732770</v>
      </c>
      <c r="L137" s="96">
        <f t="shared" si="57"/>
        <v>736986.1</v>
      </c>
      <c r="M137" s="75"/>
      <c r="N137" s="75"/>
    </row>
    <row r="138" spans="3:14" ht="25.5" x14ac:dyDescent="0.2">
      <c r="C138" s="76" t="s">
        <v>526</v>
      </c>
      <c r="D138" s="81" t="s">
        <v>382</v>
      </c>
      <c r="E138" s="81"/>
      <c r="F138" s="76"/>
      <c r="G138" s="96">
        <f>G139+G140</f>
        <v>439949.72000000003</v>
      </c>
      <c r="H138" s="96">
        <f t="shared" ref="H138:L138" si="58">H139+H140</f>
        <v>372991.86000000004</v>
      </c>
      <c r="I138" s="96">
        <f t="shared" si="58"/>
        <v>445264.50000000006</v>
      </c>
      <c r="J138" s="96">
        <f t="shared" si="58"/>
        <v>623047</v>
      </c>
      <c r="K138" s="96">
        <f t="shared" si="58"/>
        <v>199415.7</v>
      </c>
      <c r="L138" s="96">
        <f t="shared" si="58"/>
        <v>203597.2</v>
      </c>
      <c r="M138" s="75"/>
      <c r="N138" s="75"/>
    </row>
    <row r="139" spans="3:14" ht="51" x14ac:dyDescent="0.2">
      <c r="C139" s="48" t="s">
        <v>527</v>
      </c>
      <c r="D139" s="80" t="s">
        <v>529</v>
      </c>
      <c r="E139" s="88" t="s">
        <v>531</v>
      </c>
      <c r="F139" s="48"/>
      <c r="G139" s="93">
        <v>18374.2</v>
      </c>
      <c r="H139" s="92">
        <v>15311.84</v>
      </c>
      <c r="I139" s="93">
        <v>18374.2</v>
      </c>
      <c r="J139" s="93">
        <v>249141.8</v>
      </c>
      <c r="K139" s="93">
        <v>199415.7</v>
      </c>
      <c r="L139" s="93">
        <v>203597.2</v>
      </c>
      <c r="M139" s="75"/>
      <c r="N139" s="75"/>
    </row>
    <row r="140" spans="3:14" ht="51.75" customHeight="1" x14ac:dyDescent="0.2">
      <c r="C140" s="48" t="s">
        <v>528</v>
      </c>
      <c r="D140" s="80" t="s">
        <v>530</v>
      </c>
      <c r="E140" s="88" t="s">
        <v>531</v>
      </c>
      <c r="F140" s="48"/>
      <c r="G140" s="93">
        <v>421575.52</v>
      </c>
      <c r="H140" s="92">
        <v>357680.02</v>
      </c>
      <c r="I140" s="93">
        <f>421575.52+5314.78</f>
        <v>426890.30000000005</v>
      </c>
      <c r="J140" s="93">
        <v>373905.2</v>
      </c>
      <c r="K140" s="93">
        <v>0</v>
      </c>
      <c r="L140" s="93">
        <v>0</v>
      </c>
      <c r="M140" s="75"/>
      <c r="N140" s="75"/>
    </row>
    <row r="141" spans="3:14" ht="38.25" x14ac:dyDescent="0.2">
      <c r="C141" s="76" t="s">
        <v>384</v>
      </c>
      <c r="D141" s="81" t="s">
        <v>383</v>
      </c>
      <c r="E141" s="81"/>
      <c r="F141" s="76"/>
      <c r="G141" s="96">
        <f t="shared" ref="G141:L141" si="59">SUM(G142:G148)</f>
        <v>74913.19</v>
      </c>
      <c r="H141" s="96">
        <f t="shared" si="59"/>
        <v>75664.98</v>
      </c>
      <c r="I141" s="96">
        <f t="shared" si="59"/>
        <v>91506.09</v>
      </c>
      <c r="J141" s="96">
        <f t="shared" si="59"/>
        <v>13800.3</v>
      </c>
      <c r="K141" s="96">
        <f t="shared" si="59"/>
        <v>10578.6</v>
      </c>
      <c r="L141" s="96">
        <f t="shared" si="59"/>
        <v>10578.6</v>
      </c>
      <c r="M141" s="75"/>
      <c r="N141" s="75"/>
    </row>
    <row r="142" spans="3:14" ht="38.25" x14ac:dyDescent="0.2">
      <c r="C142" s="48" t="s">
        <v>532</v>
      </c>
      <c r="D142" s="80" t="s">
        <v>380</v>
      </c>
      <c r="E142" s="88" t="s">
        <v>485</v>
      </c>
      <c r="F142" s="48"/>
      <c r="G142" s="93">
        <v>207.86</v>
      </c>
      <c r="H142" s="92">
        <v>207.86</v>
      </c>
      <c r="I142" s="93">
        <v>207.86</v>
      </c>
      <c r="J142" s="93">
        <v>0</v>
      </c>
      <c r="K142" s="93">
        <v>0</v>
      </c>
      <c r="L142" s="93">
        <v>0</v>
      </c>
      <c r="M142" s="75"/>
      <c r="N142" s="75"/>
    </row>
    <row r="143" spans="3:14" ht="140.25" customHeight="1" x14ac:dyDescent="0.2">
      <c r="C143" s="48" t="s">
        <v>582</v>
      </c>
      <c r="D143" s="80" t="s">
        <v>533</v>
      </c>
      <c r="E143" s="88" t="s">
        <v>581</v>
      </c>
      <c r="F143" s="48"/>
      <c r="G143" s="93">
        <v>629.37</v>
      </c>
      <c r="H143" s="92">
        <v>629.37</v>
      </c>
      <c r="I143" s="93">
        <v>629.37</v>
      </c>
      <c r="J143" s="93">
        <v>0</v>
      </c>
      <c r="K143" s="93">
        <v>0</v>
      </c>
      <c r="L143" s="93">
        <v>0</v>
      </c>
      <c r="M143" s="75"/>
      <c r="N143" s="75"/>
    </row>
    <row r="144" spans="3:14" ht="38.25" x14ac:dyDescent="0.2">
      <c r="C144" s="48" t="s">
        <v>534</v>
      </c>
      <c r="D144" s="80" t="s">
        <v>535</v>
      </c>
      <c r="E144" s="88" t="s">
        <v>542</v>
      </c>
      <c r="F144" s="48"/>
      <c r="G144" s="93">
        <v>70.430000000000007</v>
      </c>
      <c r="H144" s="92">
        <v>70.430000000000007</v>
      </c>
      <c r="I144" s="93">
        <v>70.430000000000007</v>
      </c>
      <c r="J144" s="93">
        <v>0</v>
      </c>
      <c r="K144" s="93">
        <v>0</v>
      </c>
      <c r="L144" s="93">
        <v>0</v>
      </c>
      <c r="M144" s="75"/>
      <c r="N144" s="75"/>
    </row>
    <row r="145" spans="3:14" ht="76.5" x14ac:dyDescent="0.2">
      <c r="C145" s="48" t="s">
        <v>536</v>
      </c>
      <c r="D145" s="80" t="s">
        <v>537</v>
      </c>
      <c r="E145" s="88" t="s">
        <v>485</v>
      </c>
      <c r="F145" s="48"/>
      <c r="G145" s="93">
        <v>4173.4399999999996</v>
      </c>
      <c r="H145" s="92">
        <v>7756.57</v>
      </c>
      <c r="I145" s="93">
        <f>4173.44+5807.4</f>
        <v>9980.84</v>
      </c>
      <c r="J145" s="93">
        <v>0</v>
      </c>
      <c r="K145" s="93">
        <v>0</v>
      </c>
      <c r="L145" s="93">
        <v>0</v>
      </c>
      <c r="M145" s="75"/>
      <c r="N145" s="75"/>
    </row>
    <row r="146" spans="3:14" ht="63.75" x14ac:dyDescent="0.2">
      <c r="C146" s="48" t="s">
        <v>538</v>
      </c>
      <c r="D146" s="80" t="s">
        <v>539</v>
      </c>
      <c r="E146" s="88" t="s">
        <v>485</v>
      </c>
      <c r="F146" s="48"/>
      <c r="G146" s="93">
        <v>18332.82</v>
      </c>
      <c r="H146" s="92">
        <v>18332.82</v>
      </c>
      <c r="I146" s="93">
        <v>18332.82</v>
      </c>
      <c r="J146" s="93">
        <v>0</v>
      </c>
      <c r="K146" s="93">
        <v>0</v>
      </c>
      <c r="L146" s="93">
        <v>0</v>
      </c>
      <c r="M146" s="75"/>
      <c r="N146" s="75"/>
    </row>
    <row r="147" spans="3:14" ht="76.5" x14ac:dyDescent="0.2">
      <c r="C147" s="48" t="s">
        <v>569</v>
      </c>
      <c r="D147" s="80" t="s">
        <v>567</v>
      </c>
      <c r="E147" s="88" t="s">
        <v>542</v>
      </c>
      <c r="F147" s="48"/>
      <c r="G147" s="93">
        <v>1409.73</v>
      </c>
      <c r="H147" s="92">
        <v>1409.73</v>
      </c>
      <c r="I147" s="93">
        <v>1409.73</v>
      </c>
      <c r="J147" s="93">
        <v>0</v>
      </c>
      <c r="K147" s="93">
        <v>0</v>
      </c>
      <c r="L147" s="93">
        <v>0</v>
      </c>
      <c r="M147" s="75"/>
      <c r="N147" s="75"/>
    </row>
    <row r="148" spans="3:14" ht="114.75" x14ac:dyDescent="0.2">
      <c r="C148" s="48" t="s">
        <v>540</v>
      </c>
      <c r="D148" s="80" t="s">
        <v>541</v>
      </c>
      <c r="E148" s="88" t="s">
        <v>543</v>
      </c>
      <c r="F148" s="48"/>
      <c r="G148" s="93">
        <v>50089.54</v>
      </c>
      <c r="H148" s="92">
        <v>47258.2</v>
      </c>
      <c r="I148" s="93">
        <f>50089.54+4709.1+6076.4</f>
        <v>60875.040000000001</v>
      </c>
      <c r="J148" s="93">
        <v>13800.3</v>
      </c>
      <c r="K148" s="93">
        <v>10578.6</v>
      </c>
      <c r="L148" s="93">
        <v>10578.6</v>
      </c>
      <c r="M148" s="75"/>
      <c r="N148" s="75"/>
    </row>
    <row r="149" spans="3:14" ht="25.5" x14ac:dyDescent="0.2">
      <c r="C149" s="76" t="s">
        <v>387</v>
      </c>
      <c r="D149" s="81" t="s">
        <v>388</v>
      </c>
      <c r="E149" s="81"/>
      <c r="F149" s="26"/>
      <c r="G149" s="96">
        <f t="shared" ref="G149:L149" si="60">SUM(G150:G154)</f>
        <v>525940.05000000005</v>
      </c>
      <c r="H149" s="96">
        <f t="shared" si="60"/>
        <v>424644.67</v>
      </c>
      <c r="I149" s="96">
        <f t="shared" si="60"/>
        <v>525864.44999999995</v>
      </c>
      <c r="J149" s="96">
        <f t="shared" si="60"/>
        <v>522412</v>
      </c>
      <c r="K149" s="96">
        <f t="shared" si="60"/>
        <v>522775.7</v>
      </c>
      <c r="L149" s="96">
        <f t="shared" si="60"/>
        <v>522810.3</v>
      </c>
    </row>
    <row r="150" spans="3:14" ht="76.5" x14ac:dyDescent="0.2">
      <c r="C150" s="48" t="s">
        <v>546</v>
      </c>
      <c r="D150" s="80" t="s">
        <v>545</v>
      </c>
      <c r="E150" s="88" t="s">
        <v>544</v>
      </c>
      <c r="F150" s="6"/>
      <c r="G150" s="93">
        <v>4556.75</v>
      </c>
      <c r="H150" s="93">
        <v>4190.57</v>
      </c>
      <c r="I150" s="93">
        <f>4556.75-94</f>
        <v>4462.75</v>
      </c>
      <c r="J150" s="93">
        <v>4514.8</v>
      </c>
      <c r="K150" s="93">
        <v>4566.2</v>
      </c>
      <c r="L150" s="93">
        <v>4586.1000000000004</v>
      </c>
    </row>
    <row r="151" spans="3:14" ht="77.25" customHeight="1" x14ac:dyDescent="0.2">
      <c r="C151" s="48" t="s">
        <v>547</v>
      </c>
      <c r="D151" s="80" t="s">
        <v>548</v>
      </c>
      <c r="E151" s="91" t="s">
        <v>524</v>
      </c>
      <c r="F151" s="6"/>
      <c r="G151" s="93">
        <v>12975</v>
      </c>
      <c r="H151" s="93">
        <v>10348.700000000001</v>
      </c>
      <c r="I151" s="93">
        <v>12975</v>
      </c>
      <c r="J151" s="93">
        <v>13996.8</v>
      </c>
      <c r="K151" s="93">
        <v>14641</v>
      </c>
      <c r="L151" s="93">
        <v>14641</v>
      </c>
    </row>
    <row r="152" spans="3:14" ht="63.75" x14ac:dyDescent="0.2">
      <c r="C152" s="48" t="s">
        <v>549</v>
      </c>
      <c r="D152" s="80" t="s">
        <v>550</v>
      </c>
      <c r="E152" s="88" t="s">
        <v>485</v>
      </c>
      <c r="F152" s="6"/>
      <c r="G152" s="93">
        <v>651.29999999999995</v>
      </c>
      <c r="H152" s="93">
        <v>651.29999999999995</v>
      </c>
      <c r="I152" s="93">
        <v>651.29999999999995</v>
      </c>
      <c r="J152" s="93">
        <v>0</v>
      </c>
      <c r="K152" s="93">
        <v>0</v>
      </c>
      <c r="L152" s="93">
        <v>0</v>
      </c>
    </row>
    <row r="153" spans="3:14" ht="63.75" x14ac:dyDescent="0.2">
      <c r="C153" s="48" t="s">
        <v>576</v>
      </c>
      <c r="D153" s="80" t="s">
        <v>577</v>
      </c>
      <c r="E153" s="88" t="s">
        <v>485</v>
      </c>
      <c r="F153" s="6"/>
      <c r="G153" s="93">
        <v>0</v>
      </c>
      <c r="H153" s="93">
        <v>0</v>
      </c>
      <c r="I153" s="93">
        <v>18.399999999999999</v>
      </c>
      <c r="J153" s="93">
        <v>355.7</v>
      </c>
      <c r="K153" s="93">
        <v>23.8</v>
      </c>
      <c r="L153" s="93">
        <v>38.5</v>
      </c>
    </row>
    <row r="154" spans="3:14" ht="63.75" customHeight="1" x14ac:dyDescent="0.2">
      <c r="C154" s="48" t="s">
        <v>551</v>
      </c>
      <c r="D154" s="80" t="s">
        <v>552</v>
      </c>
      <c r="E154" s="91" t="s">
        <v>524</v>
      </c>
      <c r="F154" s="6"/>
      <c r="G154" s="93">
        <v>507757</v>
      </c>
      <c r="H154" s="93">
        <v>409454.1</v>
      </c>
      <c r="I154" s="93">
        <v>507757</v>
      </c>
      <c r="J154" s="93">
        <v>503544.7</v>
      </c>
      <c r="K154" s="93">
        <v>503544.7</v>
      </c>
      <c r="L154" s="93">
        <v>503544.7</v>
      </c>
    </row>
    <row r="155" spans="3:14" ht="102" x14ac:dyDescent="0.2">
      <c r="C155" s="76" t="s">
        <v>553</v>
      </c>
      <c r="D155" s="81" t="s">
        <v>554</v>
      </c>
      <c r="E155" s="81"/>
      <c r="F155" s="26"/>
      <c r="G155" s="96">
        <f>G156</f>
        <v>0</v>
      </c>
      <c r="H155" s="96">
        <f t="shared" ref="H155:L155" si="61">H156</f>
        <v>10.039999999999999</v>
      </c>
      <c r="I155" s="96">
        <f t="shared" si="61"/>
        <v>0</v>
      </c>
      <c r="J155" s="96">
        <f t="shared" si="61"/>
        <v>0</v>
      </c>
      <c r="K155" s="96">
        <f t="shared" si="61"/>
        <v>0</v>
      </c>
      <c r="L155" s="96">
        <f t="shared" si="61"/>
        <v>0</v>
      </c>
    </row>
    <row r="156" spans="3:14" ht="38.25" x14ac:dyDescent="0.2">
      <c r="C156" s="48" t="s">
        <v>557</v>
      </c>
      <c r="D156" s="80" t="s">
        <v>556</v>
      </c>
      <c r="E156" s="91" t="s">
        <v>524</v>
      </c>
      <c r="F156" s="6"/>
      <c r="G156" s="93">
        <f t="shared" ref="G156:L156" si="62">SUM(G157:G157)</f>
        <v>0</v>
      </c>
      <c r="H156" s="93">
        <f t="shared" si="62"/>
        <v>10.039999999999999</v>
      </c>
      <c r="I156" s="93">
        <f t="shared" si="62"/>
        <v>0</v>
      </c>
      <c r="J156" s="93">
        <f t="shared" si="62"/>
        <v>0</v>
      </c>
      <c r="K156" s="93">
        <f t="shared" si="62"/>
        <v>0</v>
      </c>
      <c r="L156" s="93">
        <f t="shared" si="62"/>
        <v>0</v>
      </c>
    </row>
    <row r="157" spans="3:14" ht="42.75" customHeight="1" x14ac:dyDescent="0.2">
      <c r="C157" s="48" t="s">
        <v>555</v>
      </c>
      <c r="D157" s="80" t="s">
        <v>558</v>
      </c>
      <c r="E157" s="91" t="s">
        <v>524</v>
      </c>
      <c r="F157" s="6"/>
      <c r="G157" s="93">
        <v>0</v>
      </c>
      <c r="H157" s="93">
        <v>10.039999999999999</v>
      </c>
      <c r="I157" s="93">
        <v>0</v>
      </c>
      <c r="J157" s="93">
        <v>0</v>
      </c>
      <c r="K157" s="93">
        <v>0</v>
      </c>
      <c r="L157" s="93">
        <v>0</v>
      </c>
    </row>
    <row r="158" spans="3:14" ht="51" x14ac:dyDescent="0.2">
      <c r="C158" s="76" t="s">
        <v>559</v>
      </c>
      <c r="D158" s="81" t="s">
        <v>560</v>
      </c>
      <c r="E158" s="80"/>
      <c r="F158" s="6"/>
      <c r="G158" s="96">
        <f>G159</f>
        <v>0</v>
      </c>
      <c r="H158" s="96">
        <f t="shared" ref="H158:L158" si="63">H159</f>
        <v>-703.96</v>
      </c>
      <c r="I158" s="96">
        <f t="shared" si="63"/>
        <v>0</v>
      </c>
      <c r="J158" s="96">
        <f t="shared" si="63"/>
        <v>0</v>
      </c>
      <c r="K158" s="96">
        <f t="shared" si="63"/>
        <v>0</v>
      </c>
      <c r="L158" s="96">
        <f t="shared" si="63"/>
        <v>0</v>
      </c>
    </row>
    <row r="159" spans="3:14" ht="51" x14ac:dyDescent="0.2">
      <c r="C159" s="48" t="s">
        <v>562</v>
      </c>
      <c r="D159" s="80" t="s">
        <v>561</v>
      </c>
      <c r="E159" s="80"/>
      <c r="F159" s="6"/>
      <c r="G159" s="93">
        <f>G160+G161</f>
        <v>0</v>
      </c>
      <c r="H159" s="93">
        <f t="shared" ref="H159:L159" si="64">H160+H161</f>
        <v>-703.96</v>
      </c>
      <c r="I159" s="93">
        <f t="shared" si="64"/>
        <v>0</v>
      </c>
      <c r="J159" s="93">
        <f t="shared" si="64"/>
        <v>0</v>
      </c>
      <c r="K159" s="93">
        <f t="shared" si="64"/>
        <v>0</v>
      </c>
      <c r="L159" s="93">
        <f t="shared" si="64"/>
        <v>0</v>
      </c>
    </row>
    <row r="160" spans="3:14" ht="63.75" x14ac:dyDescent="0.2">
      <c r="C160" s="48" t="s">
        <v>565</v>
      </c>
      <c r="D160" s="80" t="s">
        <v>566</v>
      </c>
      <c r="E160" s="88" t="s">
        <v>485</v>
      </c>
      <c r="F160" s="6"/>
      <c r="G160" s="93">
        <v>0</v>
      </c>
      <c r="H160" s="93">
        <v>-356.06</v>
      </c>
      <c r="I160" s="93">
        <v>0</v>
      </c>
      <c r="J160" s="93">
        <v>0</v>
      </c>
      <c r="K160" s="93">
        <v>0</v>
      </c>
      <c r="L160" s="93">
        <v>0</v>
      </c>
    </row>
    <row r="161" spans="3:12" ht="76.5" x14ac:dyDescent="0.2">
      <c r="C161" s="48" t="s">
        <v>564</v>
      </c>
      <c r="D161" s="80" t="s">
        <v>563</v>
      </c>
      <c r="E161" s="88" t="s">
        <v>544</v>
      </c>
      <c r="F161" s="6"/>
      <c r="G161" s="93">
        <v>0</v>
      </c>
      <c r="H161" s="93">
        <v>-347.9</v>
      </c>
      <c r="I161" s="93">
        <v>0</v>
      </c>
      <c r="J161" s="93">
        <v>0</v>
      </c>
      <c r="K161" s="93">
        <v>0</v>
      </c>
      <c r="L161" s="93">
        <v>0</v>
      </c>
    </row>
  </sheetData>
  <customSheetViews>
    <customSheetView guid="{5BFBE340-7A77-4A81-BD8D-F4A5E4682C7D}" scale="90" showPageBreaks="1" printArea="1" hiddenColumns="1" topLeftCell="C28">
      <selection activeCell="J48" sqref="J48"/>
      <pageMargins left="0.19685039370078741" right="0.23622047244094491" top="0.78740157480314965" bottom="0.23622047244094491" header="0.31496062992125984" footer="0.31496062992125984"/>
      <pageSetup paperSize="9" scale="67" fitToHeight="0" orientation="landscape" r:id="rId1"/>
      <headerFooter differentFirst="1">
        <oddFooter>&amp;R&amp;P</oddFooter>
      </headerFooter>
    </customSheetView>
    <customSheetView guid="{59B1F92E-3080-4B3C-AB43-7CBA0A8FFB6D}" scale="90" showPageBreaks="1" printArea="1" hiddenColumns="1" topLeftCell="C1">
      <selection activeCell="H7" sqref="H7"/>
      <pageMargins left="0.19685039370078741" right="0.23622047244094491" top="0.78740157480314965" bottom="0.23622047244094491" header="0.31496062992125984" footer="0.31496062992125984"/>
      <pageSetup paperSize="9" scale="67" fitToHeight="0" orientation="landscape" r:id="rId2"/>
      <headerFooter differentFirst="1">
        <oddFooter>&amp;R&amp;P</oddFooter>
      </headerFooter>
    </customSheetView>
    <customSheetView guid="{10B69522-62AE-4313-859A-9E4F497E803C}" scale="90" showPageBreaks="1" fitToPage="1" hiddenRows="1" hiddenColumns="1" topLeftCell="C271">
      <selection activeCell="D273" sqref="D273"/>
      <pageMargins left="0.39" right="0.23622047244094491" top="0.53" bottom="0.23622047244094491" header="0.31496062992125984" footer="0.31496062992125984"/>
      <pageSetup paperSize="9" scale="68" fitToHeight="0" orientation="landscape" r:id="rId3"/>
    </customSheetView>
  </customSheetViews>
  <mergeCells count="7">
    <mergeCell ref="J1:L1"/>
    <mergeCell ref="C2:L2"/>
    <mergeCell ref="A5:A6"/>
    <mergeCell ref="B5:B6"/>
    <mergeCell ref="C5:D5"/>
    <mergeCell ref="E5:E6"/>
    <mergeCell ref="J5:L5"/>
  </mergeCells>
  <pageMargins left="0.19685039370078741" right="0.23622047244094491" top="0.78740157480314965" bottom="0.23622047244094491" header="0.31496062992125984" footer="0.31496062992125984"/>
  <pageSetup paperSize="9" scale="67" fitToHeight="0" orientation="landscape" r:id="rId4"/>
  <headerFooter differentFirst="1">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5BFBE340-7A77-4A81-BD8D-F4A5E4682C7D}">
      <pageMargins left="0.7" right="0.7" top="0.75" bottom="0.75" header="0.3" footer="0.3"/>
    </customSheetView>
    <customSheetView guid="{59B1F92E-3080-4B3C-AB43-7CBA0A8FFB6D}">
      <pageMargins left="0.7" right="0.7" top="0.75" bottom="0.75" header="0.3" footer="0.3"/>
    </customSheetView>
    <customSheetView guid="{10B69522-62AE-4313-859A-9E4F497E803C}">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5BFBE340-7A77-4A81-BD8D-F4A5E4682C7D}">
      <pageMargins left="0.7" right="0.7" top="0.75" bottom="0.75" header="0.3" footer="0.3"/>
    </customSheetView>
    <customSheetView guid="{59B1F92E-3080-4B3C-AB43-7CBA0A8FFB6D}">
      <pageMargins left="0.7" right="0.7" top="0.75" bottom="0.75" header="0.3" footer="0.3"/>
    </customSheetView>
    <customSheetView guid="{10B69522-62AE-4313-859A-9E4F497E803C}">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на 01.07.</vt:lpstr>
      <vt:lpstr>Лист1</vt:lpstr>
      <vt:lpstr>Лист2</vt:lpstr>
      <vt:lpstr>Лист3</vt:lpstr>
      <vt:lpstr>Лист1!Заголовки_для_печати</vt:lpstr>
      <vt:lpstr>'на 01.07.'!Заголовки_для_печати</vt:lpstr>
      <vt:lpstr>Лист1!Область_печати</vt:lpstr>
      <vt:lpstr>'на 01.07.'!Область_печати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Бельчицкая Разиля Накифовна</dc:creator>
  <cp:lastModifiedBy>Наталья Гудимова</cp:lastModifiedBy>
  <cp:lastPrinted>2017-10-30T11:13:21Z</cp:lastPrinted>
  <dcterms:created xsi:type="dcterms:W3CDTF">2017-08-25T12:37:32Z</dcterms:created>
  <dcterms:modified xsi:type="dcterms:W3CDTF">2017-11-09T07:25:38Z</dcterms:modified>
</cp:coreProperties>
</file>