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636" yWindow="612" windowWidth="23256" windowHeight="11388"/>
  </bookViews>
  <sheets>
    <sheet name="Документ" sheetId="2" r:id="rId1"/>
  </sheets>
  <definedNames>
    <definedName name="_xlnm.Print_Titles" localSheetId="0">Документ!#REF!</definedName>
  </definedNames>
  <calcPr calcId="145621"/>
</workbook>
</file>

<file path=xl/calcChain.xml><?xml version="1.0" encoding="utf-8"?>
<calcChain xmlns="http://schemas.openxmlformats.org/spreadsheetml/2006/main">
  <c r="F102" i="2" l="1"/>
  <c r="F9" i="2"/>
  <c r="C78" i="2"/>
  <c r="F78" i="2"/>
  <c r="F81" i="2"/>
  <c r="F79" i="2"/>
  <c r="F72" i="2"/>
  <c r="F51" i="2"/>
  <c r="C24" i="2"/>
  <c r="G16" i="2"/>
  <c r="C84" i="2" l="1"/>
  <c r="C83" i="2"/>
  <c r="C101" i="2"/>
  <c r="C92" i="2"/>
  <c r="F110" i="2"/>
  <c r="C110" i="2"/>
  <c r="G114" i="2"/>
  <c r="G113" i="2"/>
  <c r="F113" i="2"/>
  <c r="C113" i="2"/>
  <c r="F108" i="2"/>
  <c r="F101" i="2" s="1"/>
  <c r="C108" i="2"/>
  <c r="F106" i="2"/>
  <c r="C106" i="2"/>
  <c r="F104" i="2"/>
  <c r="C104" i="2"/>
  <c r="C102" i="2"/>
  <c r="F99" i="2"/>
  <c r="C99" i="2"/>
  <c r="F97" i="2"/>
  <c r="C97" i="2"/>
  <c r="F95" i="2"/>
  <c r="C95" i="2"/>
  <c r="F93" i="2"/>
  <c r="F92" i="2" s="1"/>
  <c r="C93" i="2"/>
  <c r="F119" i="2"/>
  <c r="C119" i="2"/>
  <c r="F115" i="2"/>
  <c r="C115" i="2"/>
  <c r="F111" i="2"/>
  <c r="C111" i="2"/>
  <c r="F90" i="2"/>
  <c r="F85" i="2" s="1"/>
  <c r="C90" i="2"/>
  <c r="C85" i="2" s="1"/>
  <c r="F88" i="2"/>
  <c r="C88" i="2"/>
  <c r="F86" i="2"/>
  <c r="C86" i="2"/>
  <c r="F75" i="2"/>
  <c r="F71" i="2" s="1"/>
  <c r="C75" i="2"/>
  <c r="C72" i="2"/>
  <c r="C71" i="2" s="1"/>
  <c r="F67" i="2"/>
  <c r="F69" i="2"/>
  <c r="C69" i="2"/>
  <c r="C67" i="2"/>
  <c r="F62" i="2"/>
  <c r="F61" i="2" s="1"/>
  <c r="C62" i="2"/>
  <c r="C61" i="2" s="1"/>
  <c r="F59" i="2"/>
  <c r="C59" i="2"/>
  <c r="C57" i="2"/>
  <c r="C53" i="2"/>
  <c r="C51" i="2"/>
  <c r="C45" i="2"/>
  <c r="C43" i="2" s="1"/>
  <c r="C40" i="2"/>
  <c r="C38" i="2"/>
  <c r="C35" i="2"/>
  <c r="C30" i="2"/>
  <c r="C28" i="2"/>
  <c r="C18" i="2"/>
  <c r="C17" i="2" s="1"/>
  <c r="F83" i="2" l="1"/>
  <c r="F84" i="2"/>
  <c r="C50" i="2"/>
  <c r="C37" i="2"/>
  <c r="C23" i="2"/>
  <c r="C9" i="2" s="1"/>
  <c r="C8" i="2" s="1"/>
  <c r="F11" i="2"/>
  <c r="C10" i="2"/>
  <c r="C11" i="2"/>
  <c r="G112" i="2" l="1"/>
  <c r="F57" i="2"/>
  <c r="F53" i="2"/>
  <c r="F48" i="2"/>
  <c r="F47" i="2" s="1"/>
  <c r="C48" i="2"/>
  <c r="C47" i="2" s="1"/>
  <c r="F45" i="2"/>
  <c r="F43" i="2" s="1"/>
  <c r="F38" i="2"/>
  <c r="F40" i="2"/>
  <c r="F35" i="2"/>
  <c r="F30" i="2"/>
  <c r="F28" i="2"/>
  <c r="F18" i="2"/>
  <c r="F17" i="2" s="1"/>
  <c r="F24" i="2"/>
  <c r="F10" i="2"/>
  <c r="F50" i="2" l="1"/>
  <c r="F23" i="2"/>
  <c r="F37" i="2"/>
  <c r="G37" i="2" s="1"/>
  <c r="G10" i="2"/>
  <c r="G11" i="2"/>
  <c r="G12" i="2"/>
  <c r="G13" i="2"/>
  <c r="G14" i="2"/>
  <c r="G15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8" i="2"/>
  <c r="G39" i="2"/>
  <c r="G40" i="2"/>
  <c r="G41" i="2"/>
  <c r="G42" i="2"/>
  <c r="G43" i="2"/>
  <c r="G44" i="2"/>
  <c r="G45" i="2"/>
  <c r="G46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5" i="2"/>
  <c r="G76" i="2"/>
  <c r="G77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5" i="2"/>
  <c r="G116" i="2"/>
  <c r="F8" i="2" l="1"/>
  <c r="G8" i="2" s="1"/>
  <c r="G9" i="2" l="1"/>
</calcChain>
</file>

<file path=xl/sharedStrings.xml><?xml version="1.0" encoding="utf-8"?>
<sst xmlns="http://schemas.openxmlformats.org/spreadsheetml/2006/main" count="245" uniqueCount="239">
  <si>
    <t>Наименование показателя</t>
  </si>
  <si>
    <t>Код дохода по бюджетной классификации</t>
  </si>
  <si>
    <t>План на 2022 год</t>
  </si>
  <si>
    <t>Кассовый план поступлений</t>
  </si>
  <si>
    <t>I квартал</t>
  </si>
  <si>
    <t>II квартал</t>
  </si>
  <si>
    <t>1</t>
  </si>
  <si>
    <t>2</t>
  </si>
  <si>
    <t>3</t>
  </si>
  <si>
    <t>4</t>
  </si>
  <si>
    <t>5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</si>
  <si>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</si>
  <si>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</si>
  <si>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</si>
  <si>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</si>
  <si>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</si>
  <si>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</si>
  <si>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</si>
  <si>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</si>
  <si>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</si>
  <si>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</si>
  <si>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</si>
  <si>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</si>
  <si>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</si>
  <si>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</si>
  <si>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</si>
  <si>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</si>
  <si>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</si>
  <si>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</si>
  <si>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</si>
  <si>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</si>
  <si>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</si>
  <si>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</si>
  <si>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</si>
  <si>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</si>
  <si>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</si>
  <si>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</si>
  <si>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</si>
  <si>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</si>
  <si>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</si>
  <si>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</si>
  <si>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</si>
  <si>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</si>
  <si>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</si>
  <si>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</si>
  <si>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</si>
  <si>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</si>
  <si>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налог на вмененный доход для отдельных видов деятельности</t>
  </si>
  <si>
    <t>00010502000020000110</t>
  </si>
  <si>
    <t>00010502010020000110</t>
  </si>
  <si>
    <t>Единый сельскохозяйственный налог</t>
  </si>
  <si>
    <t>00010503000010000110</t>
  </si>
  <si>
    <t>00010503010010000110</t>
  </si>
  <si>
    <t>18210503010010000110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</si>
  <si>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</si>
  <si>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00010503010011000110</t>
  </si>
  <si>
    <t>18210503010011000110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</si>
  <si>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</si>
  <si>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</si>
  <si>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городских округов</t>
  </si>
  <si>
    <t>00010504010020000110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</si>
  <si>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</si>
  <si>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</si>
  <si>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</si>
  <si>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</si>
  <si>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</si>
  <si>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00010601020040000110</t>
  </si>
  <si>
    <t>Земельный налог</t>
  </si>
  <si>
    <t>00010606000000000110</t>
  </si>
  <si>
    <t>Земельный налог с организаций, обладающих земельным участком, расположенным в границах городских округов</t>
  </si>
  <si>
    <t>00010606032040000110</t>
  </si>
  <si>
    <t>Земельный налог с физических лиц, обладающих земельным участком, расположенным в границах городских округов</t>
  </si>
  <si>
    <t>00010606042040000110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</si>
  <si>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</si>
  <si>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</si>
  <si>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</si>
  <si>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</si>
  <si>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за государственную регистрацию, а также за совершение прочих юридически значимых действий</t>
  </si>
  <si>
    <t>00010807000010000110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</si>
  <si>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</si>
  <si>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00010807170010000110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</si>
  <si>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</si>
  <si>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</si>
  <si>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</si>
  <si>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00011101000000000120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</si>
  <si>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</si>
  <si>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00011101040040000120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</si>
  <si>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</si>
  <si>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</si>
  <si>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</si>
  <si>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00011105012040000120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</si>
  <si>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</si>
  <si>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00011105024040000120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</si>
  <si>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</si>
  <si>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00011105034040000120</t>
  </si>
  <si>
    <t>Платежи от государственных и муниципальных унитарных предприятий</t>
  </si>
  <si>
    <t>00011107000000000120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</si>
  <si>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</si>
  <si>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00011107014040000120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</si>
  <si>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</si>
  <si>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</si>
  <si>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</si>
  <si>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</si>
  <si>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</si>
  <si>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</si>
  <si>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</si>
  <si>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</si>
  <si>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</t>
  </si>
  <si>
    <t>00011201010010000120</t>
  </si>
  <si>
    <t>Плата за сбросы загрязняющих веществ в водные объекты</t>
  </si>
  <si>
    <t>00011201030010000120</t>
  </si>
  <si>
    <t>Плата за размещение отходов производства и потребления</t>
  </si>
  <si>
    <t>00011201040010000120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</si>
  <si>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</si>
  <si>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00011201070010000120</t>
  </si>
  <si>
    <t>ДОХОДЫ ОТ ОКАЗАНИЯ ПЛАТНЫХ УСЛУГ И КОМПЕНСАЦИИ ЗАТРАТ ГОСУДАРСТВА</t>
  </si>
  <si>
    <t>00011300000000000000</t>
  </si>
  <si>
    <t>Доходы от оказания платных услуг (работ)</t>
  </si>
  <si>
    <t>00011301000000000130</t>
  </si>
  <si>
    <t>Доходы от компенсации затрат государства</t>
  </si>
  <si>
    <t>00011302000000000130</t>
  </si>
  <si>
    <t>Прочие доходы от компенсации затрат бюджетов городских округов</t>
  </si>
  <si>
    <t>00011302994040000130</t>
  </si>
  <si>
    <t>ДОХОДЫ ОТ ПРОДАЖИ МАТЕРИАЛЬНЫХ И НЕМАТЕРИАЛЬНЫХ АКТИВОВ</t>
  </si>
  <si>
    <t>00011400000000000000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</si>
  <si>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</si>
  <si>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00011402040040000410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</si>
  <si>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</si>
  <si>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00011402043040000410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</si>
  <si>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</si>
  <si>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</si>
  <si>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</si>
  <si>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00011406012040000430</t>
  </si>
  <si>
    <t>ШТРАФЫ, САНКЦИИ, ВОЗМЕЩЕНИЕ УЩЕРБА</t>
  </si>
  <si>
    <t>00011600000000000000</t>
  </si>
  <si>
    <t>ПРОЧИЕ НЕНАЛОГОВЫЕ ДОХОДЫ</t>
  </si>
  <si>
    <t>00011700000000000000</t>
  </si>
  <si>
    <t>Невыясненные поступления</t>
  </si>
  <si>
    <t>00011701000000000180</t>
  </si>
  <si>
    <t>Невыясненные поступления, зачисляемые в бюджеты городских округов</t>
  </si>
  <si>
    <t>00011701040040000180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</si>
  <si>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</si>
  <si>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</si>
  <si>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</si>
  <si>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</si>
  <si>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</si>
  <si>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</si>
  <si>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Дотации на выравнивание бюджетной обеспеченности</t>
  </si>
  <si>
    <t>00020215001000000150</t>
  </si>
  <si>
    <t>Дотации бюджетам городских округов на выравнивание бюджетной обеспеченности из бюджета субъекта Российской Федерации</t>
  </si>
  <si>
    <t>00020215001040000150</t>
  </si>
  <si>
    <t>Дотации бюджетам на поддержку мер по обеспечению сбалансированности бюджетов</t>
  </si>
  <si>
    <t>00020215002000000150</t>
  </si>
  <si>
    <t>Дотации бюджетам городских округов на поддержку мер по обеспечению сбалансированности бюджетов</t>
  </si>
  <si>
    <t>00020215002040000150</t>
  </si>
  <si>
    <t>Прочие дотации</t>
  </si>
  <si>
    <t>00020219999000000150</t>
  </si>
  <si>
    <t>Прочие дотации бюджетам городских округов</t>
  </si>
  <si>
    <t>00020219999040000150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</si>
  <si>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</si>
  <si>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</si>
  <si>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</si>
  <si>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00020225304000000150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</si>
  <si>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</si>
  <si>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00020225304040000150</t>
  </si>
  <si>
    <t>Субсидии бюджетам на поддержку отрасли культуры</t>
  </si>
  <si>
    <t>00020225519000000150</t>
  </si>
  <si>
    <t>Субсидии бюджетам городских округов на поддержку отрасли культуры</t>
  </si>
  <si>
    <t>00020225519040000150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</si>
  <si>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</si>
  <si>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</si>
  <si>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городских округов на реализацию программ формирования современной городской среды</t>
  </si>
  <si>
    <t>00020225555040000150</t>
  </si>
  <si>
    <t>Прочие субсидии</t>
  </si>
  <si>
    <t>00020229999000000150</t>
  </si>
  <si>
    <t>Прочие субсидии бюджетам городских округов</t>
  </si>
  <si>
    <t>00020229999040000150</t>
  </si>
  <si>
    <t>Субвенции бюджетам бюджетной системы Российской Федерации</t>
  </si>
  <si>
    <t>00020230000000000150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</si>
  <si>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</si>
  <si>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</si>
  <si>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городских округов на выполнение передаваемых полномочий субъектов Российской Федерации</t>
  </si>
  <si>
    <t>00020230024040000150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</si>
  <si>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</si>
  <si>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</si>
  <si>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</si>
  <si>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00020230029040000150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</si>
  <si>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</si>
  <si>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</si>
  <si>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</si>
  <si>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00020235120040000150</t>
  </si>
  <si>
    <t>Прочие субвенции</t>
  </si>
  <si>
    <t>00020239999000000150</t>
  </si>
  <si>
    <t>Прочие субвенции бюджетам городских округов</t>
  </si>
  <si>
    <t>00020239999040000150</t>
  </si>
  <si>
    <t>Иные межбюджетные трансферты</t>
  </si>
  <si>
    <t>00020240000000000150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</si>
  <si>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</si>
  <si>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00020245303000000150</t>
  </si>
  <si>
    <t>ПРОЧИЕ БЕЗВОЗМЕЗДНЫЕ ПОСТУПЛЕНИЯ</t>
  </si>
  <si>
    <t>00020700000000000000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</si>
  <si>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</si>
  <si>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00020704020040000150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</si>
  <si>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</si>
  <si>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00021800000000000000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</si>
  <si>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</si>
  <si>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</si>
  <si>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</si>
  <si>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00021900000040000150</t>
  </si>
  <si>
    <t>Доходы бюджета - всего</t>
  </si>
  <si>
    <t>X</t>
  </si>
  <si>
    <t>Сведения об исполнении бюджета МОГО "Инта"</t>
  </si>
  <si>
    <t xml:space="preserve">по доходам в разрезе видов доходов </t>
  </si>
  <si>
    <t>в сравнении с запланированными значениями на 2022 года</t>
  </si>
  <si>
    <t>Исполнение к годовому плану</t>
  </si>
  <si>
    <t>ЗАДОЛЖЕННОСТЬ И ПЕРЕРАСЧЕТЫ ПО ОТМЕНЕННЫМ НАЛОГАМ, СБОРАМ И ИНЫМ ОБЯЗАТЕЛЬНЫМ ПЛАТЕЖАМ</t>
  </si>
  <si>
    <t>Налоги на имущество</t>
  </si>
  <si>
    <t>Земельный налог (по обязательствам, возникшим до 1 января 2006 года)</t>
  </si>
  <si>
    <t>00010900000000000000</t>
  </si>
  <si>
    <t>00010904000000000110</t>
  </si>
  <si>
    <t>00010904050000000110</t>
  </si>
  <si>
    <t>Прочие неналоговые доходы</t>
  </si>
  <si>
    <t>Прочие неналоговые доходы бюджетов городских округов</t>
  </si>
  <si>
    <t>000 1170500000 0000 180</t>
  </si>
  <si>
    <t>000 1170504004 0000 180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</si>
  <si>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</si>
  <si>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000 2024530304 0000 150</t>
  </si>
  <si>
    <t>Прочие безвозмездные поступления в бюджеты городских округов</t>
  </si>
  <si>
    <t xml:space="preserve"> 000 2070405004 0000 150</t>
  </si>
  <si>
    <t>на 01.01.2023 года</t>
  </si>
  <si>
    <t>Исполнено за 2022 года, тыс.рублей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</si>
  <si>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</si>
  <si>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000 1010208001 0000 110</t>
  </si>
  <si>
    <t>Прочие межбюджетные трансферты, передаваемые бюджетам</t>
  </si>
  <si>
    <t>Прочие межбюджетные трансферты, передаваемые бюджетам городских округов</t>
  </si>
  <si>
    <t>000 2024999900 0000 150</t>
  </si>
  <si>
    <t>000 2024999904 0000 150</t>
  </si>
  <si>
    <t>000 1140204204 0000 440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</si>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</sst>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name val="Calibri"/>
      <family val="2"/>
      <scheme val="minor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1" fillId="0" borderId="1">
      <alignment horizontal="right" vertical="top" wrapText="1"/>
    </xf>
    <xf numFmtId="49" fontId="2" fillId="0" borderId="2">
      <alignment horizontal="center" vertical="center" wrapText="1"/>
    </xf>
    <xf numFmtId="49" fontId="2" fillId="0" borderId="3">
      <alignment horizontal="center" vertical="center" wrapText="1"/>
    </xf>
    <xf numFmtId="49" fontId="2" fillId="0" borderId="4">
      <alignment horizontal="center" vertical="center" wrapText="1"/>
    </xf>
    <xf numFmtId="49" fontId="2" fillId="0" borderId="5">
      <alignment horizontal="center" vertical="center" wrapText="1"/>
    </xf>
    <xf numFmtId="49" fontId="2" fillId="0" borderId="6">
      <alignment horizontal="center" vertical="center" wrapText="1"/>
    </xf>
    <xf numFmtId="49" fontId="2" fillId="0" borderId="7">
      <alignment horizontal="center" vertical="center" wrapText="1"/>
    </xf>
    <xf numFmtId="49" fontId="2" fillId="0" borderId="8">
      <alignment horizontal="center" vertical="center" wrapText="1"/>
    </xf>
    <xf numFmtId="0" fontId="3" fillId="2" borderId="9">
      <alignment horizontal="left" vertical="top" wrapText="1"/>
    </xf>
    <xf numFmtId="49" fontId="3" fillId="2" borderId="10">
      <alignment horizontal="center" vertical="top" wrapText="1" shrinkToFit="1"/>
    </xf>
    <xf numFmtId="4" fontId="3" fillId="2" borderId="10">
      <alignment horizontal="right" vertical="top" wrapText="1" shrinkToFit="1"/>
    </xf>
    <xf numFmtId="4" fontId="3" fillId="2" borderId="11">
      <alignment horizontal="right" vertical="top" shrinkToFit="1"/>
    </xf>
    <xf numFmtId="0" fontId="2" fillId="3" borderId="12">
      <alignment horizontal="left" vertical="top" wrapText="1"/>
    </xf>
    <xf numFmtId="49" fontId="2" fillId="3" borderId="13">
      <alignment horizontal="center" vertical="top" shrinkToFit="1"/>
    </xf>
    <xf numFmtId="4" fontId="2" fillId="3" borderId="13">
      <alignment horizontal="right" vertical="top" shrinkToFit="1"/>
    </xf>
    <xf numFmtId="4" fontId="2" fillId="3" borderId="14">
      <alignment horizontal="right" vertical="top" shrinkToFit="1"/>
    </xf>
    <xf numFmtId="0" fontId="2" fillId="4" borderId="15">
      <alignment horizontal="left" vertical="top" wrapText="1"/>
    </xf>
    <xf numFmtId="49" fontId="2" fillId="4" borderId="16">
      <alignment horizontal="center" vertical="top" shrinkToFit="1"/>
    </xf>
    <xf numFmtId="4" fontId="2" fillId="4" borderId="16">
      <alignment horizontal="right" vertical="top" shrinkToFit="1"/>
    </xf>
    <xf numFmtId="4" fontId="2" fillId="4" borderId="17">
      <alignment horizontal="right" vertical="top" shrinkToFit="1"/>
    </xf>
    <xf numFmtId="0" fontId="4" fillId="0" borderId="15">
      <alignment horizontal="left" vertical="top" wrapText="1"/>
    </xf>
    <xf numFmtId="49" fontId="1" fillId="0" borderId="16">
      <alignment horizontal="center" vertical="top" shrinkToFit="1"/>
    </xf>
    <xf numFmtId="4" fontId="1" fillId="0" borderId="16">
      <alignment horizontal="right" vertical="top" shrinkToFit="1"/>
    </xf>
    <xf numFmtId="4" fontId="5" fillId="0" borderId="17">
      <alignment horizontal="right" vertical="top" shrinkToFit="1"/>
    </xf>
    <xf numFmtId="0" fontId="4" fillId="0" borderId="15">
      <alignment horizontal="left" vertical="top" wrapText="1"/>
    </xf>
    <xf numFmtId="49" fontId="1" fillId="0" borderId="16">
      <alignment horizontal="center" vertical="top" shrinkToFit="1"/>
    </xf>
    <xf numFmtId="4" fontId="1" fillId="0" borderId="16">
      <alignment horizontal="right" vertical="top" shrinkToFit="1"/>
    </xf>
    <xf numFmtId="4" fontId="5" fillId="0" borderId="17">
      <alignment horizontal="right" vertical="top" shrinkToFit="1"/>
    </xf>
    <xf numFmtId="0" fontId="4" fillId="0" borderId="15">
      <alignment horizontal="left" vertical="top" wrapText="1"/>
    </xf>
    <xf numFmtId="49" fontId="1" fillId="0" borderId="16">
      <alignment horizontal="center" vertical="top" shrinkToFit="1"/>
    </xf>
    <xf numFmtId="4" fontId="1" fillId="0" borderId="16">
      <alignment horizontal="right" vertical="top" shrinkToFit="1"/>
    </xf>
    <xf numFmtId="4" fontId="5" fillId="0" borderId="17">
      <alignment horizontal="right" vertical="top" shrinkToFit="1"/>
    </xf>
    <xf numFmtId="0" fontId="4" fillId="0" borderId="15">
      <alignment horizontal="left" vertical="top" wrapText="1"/>
    </xf>
    <xf numFmtId="49" fontId="1" fillId="0" borderId="16">
      <alignment horizontal="center" vertical="top" shrinkToFit="1"/>
    </xf>
    <xf numFmtId="4" fontId="1" fillId="0" borderId="16">
      <alignment horizontal="right" vertical="top" shrinkToFit="1"/>
    </xf>
    <xf numFmtId="4" fontId="5" fillId="0" borderId="17">
      <alignment horizontal="right" vertical="top" shrinkToFit="1"/>
    </xf>
    <xf numFmtId="0" fontId="3" fillId="5" borderId="18"/>
    <xf numFmtId="4" fontId="3" fillId="5" borderId="19">
      <alignment horizontal="right" shrinkToFit="1"/>
    </xf>
    <xf numFmtId="4" fontId="3" fillId="5" borderId="20">
      <alignment horizontal="right" shrinkToFit="1"/>
    </xf>
    <xf numFmtId="0" fontId="6" fillId="0" borderId="0"/>
    <xf numFmtId="0" fontId="6" fillId="0" borderId="0"/>
    <xf numFmtId="0" fontId="6" fillId="0" borderId="0"/>
    <xf numFmtId="0" fontId="1" fillId="0" borderId="1"/>
    <xf numFmtId="0" fontId="1" fillId="0" borderId="1"/>
  </cellStyleXfs>
  <cellXfs count="48">
    <xf numFmtId="0" fontId="0" fillId="0" borderId="0" xfId="0"/>
    <xf numFmtId="0" fontId="9" fillId="6" borderId="0" xfId="0" applyFont="1" applyFill="1" applyProtection="1">
      <protection locked="0"/>
    </xf>
    <xf numFmtId="0" fontId="10" fillId="6" borderId="1" xfId="1" applyNumberFormat="1" applyFont="1" applyFill="1" applyBorder="1" applyAlignment="1" applyProtection="1">
      <alignment vertical="top" wrapText="1"/>
    </xf>
    <xf numFmtId="0" fontId="10" fillId="6" borderId="1" xfId="1" applyFont="1" applyFill="1" applyBorder="1" applyAlignment="1">
      <alignment vertical="top" wrapText="1"/>
    </xf>
    <xf numFmtId="49" fontId="11" fillId="6" borderId="21" xfId="6" applyNumberFormat="1" applyFont="1" applyFill="1" applyBorder="1" applyProtection="1">
      <alignment horizontal="center" vertical="center" wrapText="1"/>
    </xf>
    <xf numFmtId="49" fontId="11" fillId="6" borderId="21" xfId="7" applyNumberFormat="1" applyFont="1" applyFill="1" applyBorder="1" applyProtection="1">
      <alignment horizontal="center" vertical="center" wrapText="1"/>
    </xf>
    <xf numFmtId="49" fontId="11" fillId="6" borderId="21" xfId="8" applyNumberFormat="1" applyFont="1" applyFill="1" applyBorder="1" applyProtection="1">
      <alignment horizontal="center" vertical="center" wrapText="1"/>
    </xf>
    <xf numFmtId="0" fontId="12" fillId="6" borderId="21" xfId="37" applyNumberFormat="1" applyFont="1" applyFill="1" applyBorder="1" applyProtection="1"/>
    <xf numFmtId="49" fontId="7" fillId="6" borderId="21" xfId="0" applyNumberFormat="1" applyFont="1" applyFill="1" applyBorder="1" applyAlignment="1">
      <alignment horizontal="center"/>
    </xf>
    <xf numFmtId="164" fontId="12" fillId="6" borderId="21" xfId="38" applyNumberFormat="1" applyFont="1" applyFill="1" applyBorder="1" applyProtection="1">
      <alignment horizontal="right" shrinkToFit="1"/>
    </xf>
    <xf numFmtId="164" fontId="12" fillId="6" borderId="21" xfId="39" applyNumberFormat="1" applyFont="1" applyFill="1" applyBorder="1" applyProtection="1">
      <alignment horizontal="right" shrinkToFit="1"/>
    </xf>
    <xf numFmtId="0" fontId="13" fillId="6" borderId="21" xfId="9" applyNumberFormat="1" applyFont="1" applyFill="1" applyBorder="1" applyProtection="1">
      <alignment horizontal="left" vertical="top" wrapText="1"/>
    </xf>
    <xf numFmtId="49" fontId="13" fillId="6" borderId="21" xfId="10" applyNumberFormat="1" applyFont="1" applyFill="1" applyBorder="1" applyProtection="1">
      <alignment horizontal="center" vertical="top" wrapText="1" shrinkToFit="1"/>
    </xf>
    <xf numFmtId="164" fontId="13" fillId="6" borderId="21" xfId="11" applyNumberFormat="1" applyFont="1" applyFill="1" applyBorder="1" applyProtection="1">
      <alignment horizontal="right" vertical="top" wrapText="1" shrinkToFit="1"/>
    </xf>
    <xf numFmtId="164" fontId="13" fillId="6" borderId="21" xfId="12" applyNumberFormat="1" applyFont="1" applyFill="1" applyBorder="1" applyProtection="1">
      <alignment horizontal="right" vertical="top" shrinkToFit="1"/>
    </xf>
    <xf numFmtId="0" fontId="10" fillId="6" borderId="21" xfId="13" applyNumberFormat="1" applyFont="1" applyFill="1" applyBorder="1" applyProtection="1">
      <alignment horizontal="left" vertical="top" wrapText="1"/>
    </xf>
    <xf numFmtId="49" fontId="10" fillId="6" borderId="21" xfId="14" applyNumberFormat="1" applyFont="1" applyFill="1" applyBorder="1" applyProtection="1">
      <alignment horizontal="center" vertical="top" shrinkToFit="1"/>
    </xf>
    <xf numFmtId="164" fontId="10" fillId="6" borderId="21" xfId="15" applyNumberFormat="1" applyFont="1" applyFill="1" applyBorder="1" applyProtection="1">
      <alignment horizontal="right" vertical="top" shrinkToFit="1"/>
    </xf>
    <xf numFmtId="164" fontId="10" fillId="6" borderId="21" xfId="16" applyNumberFormat="1" applyFont="1" applyFill="1" applyBorder="1" applyProtection="1">
      <alignment horizontal="right" vertical="top" shrinkToFit="1"/>
    </xf>
    <xf numFmtId="0" fontId="10" fillId="6" borderId="21" xfId="17" applyNumberFormat="1" applyFont="1" applyFill="1" applyBorder="1" applyProtection="1">
      <alignment horizontal="left" vertical="top" wrapText="1"/>
    </xf>
    <xf numFmtId="49" fontId="10" fillId="6" borderId="21" xfId="18" applyNumberFormat="1" applyFont="1" applyFill="1" applyBorder="1" applyProtection="1">
      <alignment horizontal="center" vertical="top" shrinkToFit="1"/>
    </xf>
    <xf numFmtId="164" fontId="10" fillId="6" borderId="21" xfId="19" applyNumberFormat="1" applyFont="1" applyFill="1" applyBorder="1" applyProtection="1">
      <alignment horizontal="right" vertical="top" shrinkToFit="1"/>
    </xf>
    <xf numFmtId="164" fontId="10" fillId="6" borderId="21" xfId="20" applyNumberFormat="1" applyFont="1" applyFill="1" applyBorder="1" applyProtection="1">
      <alignment horizontal="right" vertical="top" shrinkToFit="1"/>
    </xf>
    <xf numFmtId="0" fontId="10" fillId="6" borderId="21" xfId="21" applyNumberFormat="1" applyFont="1" applyFill="1" applyBorder="1" applyProtection="1">
      <alignment horizontal="left" vertical="top" wrapText="1"/>
    </xf>
    <xf numFmtId="49" fontId="10" fillId="6" borderId="21" xfId="22" applyNumberFormat="1" applyFont="1" applyFill="1" applyBorder="1" applyProtection="1">
      <alignment horizontal="center" vertical="top" shrinkToFit="1"/>
    </xf>
    <xf numFmtId="164" fontId="10" fillId="6" borderId="21" xfId="23" applyNumberFormat="1" applyFont="1" applyFill="1" applyBorder="1" applyProtection="1">
      <alignment horizontal="right" vertical="top" shrinkToFit="1"/>
    </xf>
    <xf numFmtId="164" fontId="10" fillId="6" borderId="21" xfId="24" applyNumberFormat="1" applyFont="1" applyFill="1" applyBorder="1" applyProtection="1">
      <alignment horizontal="right" vertical="top" shrinkToFit="1"/>
    </xf>
    <xf numFmtId="0" fontId="10" fillId="6" borderId="21" xfId="25" applyNumberFormat="1" applyFont="1" applyFill="1" applyBorder="1" applyProtection="1">
      <alignment horizontal="left" vertical="top" wrapText="1"/>
    </xf>
    <xf numFmtId="49" fontId="10" fillId="6" borderId="21" xfId="26" applyNumberFormat="1" applyFont="1" applyFill="1" applyBorder="1" applyProtection="1">
      <alignment horizontal="center" vertical="top" shrinkToFit="1"/>
    </xf>
    <xf numFmtId="164" fontId="10" fillId="6" borderId="21" xfId="27" applyNumberFormat="1" applyFont="1" applyFill="1" applyBorder="1" applyProtection="1">
      <alignment horizontal="right" vertical="top" shrinkToFit="1"/>
    </xf>
    <xf numFmtId="164" fontId="10" fillId="6" borderId="21" xfId="28" applyNumberFormat="1" applyFont="1" applyFill="1" applyBorder="1" applyProtection="1">
      <alignment horizontal="right" vertical="top" shrinkToFit="1"/>
    </xf>
    <xf numFmtId="0" fontId="10" fillId="6" borderId="21" xfId="29" applyNumberFormat="1" applyFont="1" applyFill="1" applyBorder="1" applyProtection="1">
      <alignment horizontal="left" vertical="top" wrapText="1"/>
    </xf>
    <xf numFmtId="49" fontId="10" fillId="6" borderId="21" xfId="30" applyNumberFormat="1" applyFont="1" applyFill="1" applyBorder="1" applyProtection="1">
      <alignment horizontal="center" vertical="top" shrinkToFit="1"/>
    </xf>
    <xf numFmtId="164" fontId="10" fillId="6" borderId="21" xfId="31" applyNumberFormat="1" applyFont="1" applyFill="1" applyBorder="1" applyProtection="1">
      <alignment horizontal="right" vertical="top" shrinkToFit="1"/>
    </xf>
    <xf numFmtId="164" fontId="10" fillId="6" borderId="21" xfId="32" applyNumberFormat="1" applyFont="1" applyFill="1" applyBorder="1" applyProtection="1">
      <alignment horizontal="right" vertical="top" shrinkToFit="1"/>
    </xf>
    <xf numFmtId="49" fontId="8" fillId="6" borderId="21" xfId="5" applyNumberFormat="1" applyFont="1" applyFill="1" applyBorder="1" applyProtection="1">
      <alignment horizontal="center" vertical="center" wrapText="1"/>
    </xf>
    <xf numFmtId="0" fontId="14" fillId="6" borderId="0" xfId="0" applyFont="1" applyFill="1" applyAlignment="1" applyProtection="1">
      <alignment horizontal="center"/>
      <protection locked="0"/>
    </xf>
    <xf numFmtId="0" fontId="10" fillId="6" borderId="1" xfId="1" applyFont="1" applyFill="1" applyBorder="1" applyAlignment="1">
      <alignment horizontal="right" vertical="top" wrapText="1"/>
    </xf>
    <xf numFmtId="49" fontId="7" fillId="0" borderId="22" xfId="0" applyNumberFormat="1" applyFont="1" applyBorder="1" applyAlignment="1">
      <alignment horizontal="center" vertical="center" wrapText="1"/>
    </xf>
    <xf numFmtId="49" fontId="7" fillId="0" borderId="23" xfId="0" applyNumberFormat="1" applyFont="1" applyBorder="1" applyAlignment="1">
      <alignment horizontal="center" vertical="center" wrapText="1"/>
    </xf>
    <xf numFmtId="49" fontId="8" fillId="6" borderId="21" xfId="2" applyNumberFormat="1" applyFont="1" applyFill="1" applyBorder="1" applyProtection="1">
      <alignment horizontal="center" vertical="center" wrapText="1"/>
    </xf>
    <xf numFmtId="49" fontId="8" fillId="6" borderId="21" xfId="2" applyFont="1" applyFill="1" applyBorder="1">
      <alignment horizontal="center" vertical="center" wrapText="1"/>
    </xf>
    <xf numFmtId="49" fontId="8" fillId="6" borderId="21" xfId="3" applyNumberFormat="1" applyFont="1" applyFill="1" applyBorder="1" applyProtection="1">
      <alignment horizontal="center" vertical="center" wrapText="1"/>
    </xf>
    <xf numFmtId="49" fontId="8" fillId="6" borderId="21" xfId="3" applyFont="1" applyFill="1" applyBorder="1">
      <alignment horizontal="center" vertical="center" wrapText="1"/>
    </xf>
    <xf numFmtId="49" fontId="8" fillId="6" borderId="21" xfId="4" applyNumberFormat="1" applyFont="1" applyFill="1" applyBorder="1" applyProtection="1">
      <alignment horizontal="center" vertical="center" wrapText="1"/>
    </xf>
    <xf numFmtId="49" fontId="8" fillId="6" borderId="21" xfId="4" applyFont="1" applyFill="1" applyBorder="1">
      <alignment horizontal="center" vertical="center" wrapText="1"/>
    </xf>
    <xf numFmtId="164" fontId="14" fillId="6" borderId="21" xfId="0" applyNumberFormat="1" applyFont="1" applyFill="1" applyBorder="1" applyAlignment="1" applyProtection="1">
      <alignment vertical="top"/>
      <protection locked="0"/>
    </xf>
    <xf numFmtId="164" fontId="9" fillId="6" borderId="21" xfId="0" applyNumberFormat="1" applyFont="1" applyFill="1" applyBorder="1" applyAlignment="1" applyProtection="1">
      <alignment vertical="top"/>
      <protection locked="0"/>
    </xf>
  </cellXfs>
  <cellStyles count="45">
    <cellStyle name="br" xfId="42"/>
    <cellStyle name="col" xfId="41"/>
    <cellStyle name="ex58" xfId="38"/>
    <cellStyle name="ex59" xfId="39"/>
    <cellStyle name="ex60" xfId="9"/>
    <cellStyle name="ex61" xfId="10"/>
    <cellStyle name="ex62" xfId="11"/>
    <cellStyle name="ex63" xfId="12"/>
    <cellStyle name="ex64" xfId="13"/>
    <cellStyle name="ex65" xfId="14"/>
    <cellStyle name="ex66" xfId="15"/>
    <cellStyle name="ex67" xfId="16"/>
    <cellStyle name="ex68" xfId="17"/>
    <cellStyle name="ex69" xfId="18"/>
    <cellStyle name="ex70" xfId="19"/>
    <cellStyle name="ex71" xfId="20"/>
    <cellStyle name="ex72" xfId="21"/>
    <cellStyle name="ex73" xfId="22"/>
    <cellStyle name="ex74" xfId="23"/>
    <cellStyle name="ex75" xfId="24"/>
    <cellStyle name="ex76" xfId="29"/>
    <cellStyle name="ex77" xfId="30"/>
    <cellStyle name="ex78" xfId="31"/>
    <cellStyle name="ex79" xfId="32"/>
    <cellStyle name="ex80" xfId="33"/>
    <cellStyle name="ex81" xfId="34"/>
    <cellStyle name="ex82" xfId="35"/>
    <cellStyle name="ex83" xfId="36"/>
    <cellStyle name="ex84" xfId="25"/>
    <cellStyle name="ex85" xfId="26"/>
    <cellStyle name="ex86" xfId="27"/>
    <cellStyle name="ex87" xfId="28"/>
    <cellStyle name="st57" xfId="1"/>
    <cellStyle name="style0" xfId="43"/>
    <cellStyle name="td" xfId="44"/>
    <cellStyle name="tr" xfId="40"/>
    <cellStyle name="xl_bot_header" xfId="7"/>
    <cellStyle name="xl_bot_left_header" xfId="6"/>
    <cellStyle name="xl_bot_right_header" xfId="8"/>
    <cellStyle name="xl_center_header" xfId="5"/>
    <cellStyle name="xl_top_header" xfId="3"/>
    <cellStyle name="xl_top_left_header" xfId="2"/>
    <cellStyle name="xl_top_right_header" xfId="4"/>
    <cellStyle name="xl_total_left" xfId="37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0"/>
  <sheetViews>
    <sheetView showGridLines="0" tabSelected="1" topLeftCell="A102" zoomScale="120" zoomScaleNormal="120" workbookViewId="0">
      <selection activeCell="J119" sqref="J119"/>
    </sheetView>
  </sheetViews>
  <sheetFormatPr defaultColWidth="9.109375" defaultRowHeight="13.8" outlineLevelRow="6" x14ac:dyDescent="0.25"/>
  <cols>
    <col min="1" max="1" width="40.5546875" style="1" customWidth="1"/>
    <col min="2" max="2" width="23.5546875" style="1" customWidth="1"/>
    <col min="3" max="3" width="16.33203125" style="1" customWidth="1"/>
    <col min="4" max="5" width="17.6640625" style="1" hidden="1" customWidth="1"/>
    <col min="6" max="6" width="17.6640625" style="1" customWidth="1"/>
    <col min="7" max="7" width="13.21875" style="1" customWidth="1"/>
    <col min="8" max="16384" width="9.109375" style="1"/>
  </cols>
  <sheetData>
    <row r="1" spans="1:7" x14ac:dyDescent="0.25">
      <c r="A1" s="36" t="s">
        <v>211</v>
      </c>
      <c r="B1" s="36"/>
      <c r="C1" s="36"/>
      <c r="D1" s="36"/>
      <c r="E1" s="36"/>
      <c r="F1" s="36"/>
    </row>
    <row r="2" spans="1:7" x14ac:dyDescent="0.25">
      <c r="A2" s="36" t="s">
        <v>212</v>
      </c>
      <c r="B2" s="36"/>
      <c r="C2" s="36"/>
      <c r="D2" s="36"/>
      <c r="E2" s="36"/>
      <c r="F2" s="36"/>
    </row>
    <row r="3" spans="1:7" x14ac:dyDescent="0.25">
      <c r="A3" s="36" t="s">
        <v>213</v>
      </c>
      <c r="B3" s="36"/>
      <c r="C3" s="36"/>
      <c r="D3" s="36"/>
      <c r="E3" s="36"/>
      <c r="F3" s="36"/>
    </row>
    <row r="4" spans="1:7" ht="15.15" customHeight="1" x14ac:dyDescent="0.25">
      <c r="A4" s="2" t="s">
        <v>229</v>
      </c>
      <c r="B4" s="3"/>
      <c r="C4" s="3"/>
      <c r="D4" s="37"/>
      <c r="E4" s="37"/>
      <c r="F4" s="37"/>
    </row>
    <row r="5" spans="1:7" ht="23.4" customHeight="1" x14ac:dyDescent="0.25">
      <c r="A5" s="40" t="s">
        <v>0</v>
      </c>
      <c r="B5" s="42" t="s">
        <v>1</v>
      </c>
      <c r="C5" s="42" t="s">
        <v>2</v>
      </c>
      <c r="D5" s="42" t="s">
        <v>3</v>
      </c>
      <c r="E5" s="43"/>
      <c r="F5" s="44" t="s">
        <v>230</v>
      </c>
      <c r="G5" s="38" t="s">
        <v>214</v>
      </c>
    </row>
    <row r="6" spans="1:7" ht="78.75" customHeight="1" x14ac:dyDescent="0.25">
      <c r="A6" s="41"/>
      <c r="B6" s="42"/>
      <c r="C6" s="43"/>
      <c r="D6" s="35" t="s">
        <v>4</v>
      </c>
      <c r="E6" s="35" t="s">
        <v>5</v>
      </c>
      <c r="F6" s="45"/>
      <c r="G6" s="39"/>
    </row>
    <row r="7" spans="1:7" x14ac:dyDescent="0.25">
      <c r="A7" s="4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6" t="s">
        <v>9</v>
      </c>
      <c r="G7" s="6" t="s">
        <v>10</v>
      </c>
    </row>
    <row r="8" spans="1:7" ht="15.6" x14ac:dyDescent="0.3">
      <c r="A8" s="7" t="s">
        <v>209</v>
      </c>
      <c r="B8" s="8" t="s">
        <v>210</v>
      </c>
      <c r="C8" s="9">
        <f>C9+C83</f>
        <v>2085329.5160000003</v>
      </c>
      <c r="D8" s="9">
        <v>420815.04044000001</v>
      </c>
      <c r="E8" s="9">
        <v>623874.11487000005</v>
      </c>
      <c r="F8" s="10">
        <f>F9+F83</f>
        <v>2039655.662</v>
      </c>
      <c r="G8" s="46">
        <f>F8/C8*100</f>
        <v>97.809753631281723</v>
      </c>
    </row>
    <row r="9" spans="1:7" ht="27.6" x14ac:dyDescent="0.25">
      <c r="A9" s="11" t="s">
        <v>11</v>
      </c>
      <c r="B9" s="12" t="s">
        <v>12</v>
      </c>
      <c r="C9" s="13">
        <f>C10+C17+C23+C37+C43+C47+C50+C61+C67+C71+C77+C78</f>
        <v>245600</v>
      </c>
      <c r="D9" s="13">
        <v>54135.1</v>
      </c>
      <c r="E9" s="13">
        <v>65597.100000000006</v>
      </c>
      <c r="F9" s="14">
        <f>F10+F17+F23+F37+F43+F47+F50+F61+F67+F71+F77+F78-0.1</f>
        <v>262822.71000000008</v>
      </c>
      <c r="G9" s="47">
        <f>F9/C9*100</f>
        <v>107.01250407166127</v>
      </c>
    </row>
    <row r="10" spans="1:7" outlineLevel="1" x14ac:dyDescent="0.25">
      <c r="A10" s="15" t="s">
        <v>13</v>
      </c>
      <c r="B10" s="16" t="s">
        <v>14</v>
      </c>
      <c r="C10" s="17">
        <f>C11</f>
        <v>132800</v>
      </c>
      <c r="D10" s="17">
        <v>30254</v>
      </c>
      <c r="E10" s="17">
        <v>35514</v>
      </c>
      <c r="F10" s="18">
        <f>F11</f>
        <v>138491.80000000002</v>
      </c>
      <c r="G10" s="47">
        <f t="shared" ref="G10:G16" si="0">+F10/C10*100</f>
        <v>104.28599397590364</v>
      </c>
    </row>
    <row r="11" spans="1:7" outlineLevel="2" x14ac:dyDescent="0.25">
      <c r="A11" s="19" t="s">
        <v>15</v>
      </c>
      <c r="B11" s="20" t="s">
        <v>16</v>
      </c>
      <c r="C11" s="21">
        <f>SUM(C12:C16)</f>
        <v>132800</v>
      </c>
      <c r="D11" s="21">
        <v>30254</v>
      </c>
      <c r="E11" s="21">
        <v>35514</v>
      </c>
      <c r="F11" s="22">
        <f>SUM(F12:F16)</f>
        <v>138491.80000000002</v>
      </c>
      <c r="G11" s="47">
        <f t="shared" si="0"/>
        <v>104.28599397590364</v>
      </c>
    </row>
    <row r="12" spans="1:7" ht="79.2" outlineLevel="3" x14ac:dyDescent="0.25">
      <c r="A12" s="23" t="s">
        <v>17</v>
      </c>
      <c r="B12" s="24" t="s">
        <v>18</v>
      </c>
      <c r="C12" s="25">
        <v>131179</v>
      </c>
      <c r="D12" s="25">
        <v>30160</v>
      </c>
      <c r="E12" s="25">
        <v>35300</v>
      </c>
      <c r="F12" s="26">
        <v>136990.70000000001</v>
      </c>
      <c r="G12" s="47">
        <f t="shared" si="0"/>
        <v>104.43035851775055</v>
      </c>
    </row>
    <row r="13" spans="1:7" ht="118.8" outlineLevel="3" x14ac:dyDescent="0.25">
      <c r="A13" s="23" t="s">
        <v>19</v>
      </c>
      <c r="B13" s="24" t="s">
        <v>20</v>
      </c>
      <c r="C13" s="25">
        <v>456</v>
      </c>
      <c r="D13" s="25">
        <v>55</v>
      </c>
      <c r="E13" s="25">
        <v>52</v>
      </c>
      <c r="F13" s="26">
        <v>504.4</v>
      </c>
      <c r="G13" s="47">
        <f t="shared" si="0"/>
        <v>110.6140350877193</v>
      </c>
    </row>
    <row r="14" spans="1:7" ht="52.8" outlineLevel="3" x14ac:dyDescent="0.25">
      <c r="A14" s="23" t="s">
        <v>21</v>
      </c>
      <c r="B14" s="24" t="s">
        <v>22</v>
      </c>
      <c r="C14" s="25">
        <v>1069</v>
      </c>
      <c r="D14" s="25">
        <v>32</v>
      </c>
      <c r="E14" s="25">
        <v>151</v>
      </c>
      <c r="F14" s="26">
        <v>907.7</v>
      </c>
      <c r="G14" s="47">
        <f t="shared" si="0"/>
        <v>84.911131898971007</v>
      </c>
    </row>
    <row r="15" spans="1:7" ht="92.4" outlineLevel="3" x14ac:dyDescent="0.25">
      <c r="A15" s="23" t="s">
        <v>23</v>
      </c>
      <c r="B15" s="24" t="s">
        <v>24</v>
      </c>
      <c r="C15" s="25">
        <v>50</v>
      </c>
      <c r="D15" s="25">
        <v>7</v>
      </c>
      <c r="E15" s="25">
        <v>11</v>
      </c>
      <c r="F15" s="26">
        <v>53.4</v>
      </c>
      <c r="G15" s="47">
        <f t="shared" si="0"/>
        <v>106.80000000000001</v>
      </c>
    </row>
    <row r="16" spans="1:7" ht="105.6" customHeight="1" outlineLevel="3" x14ac:dyDescent="0.25">
      <c r="A16" s="23" t="s">
        <v>231</v>
      </c>
      <c r="B16" s="24" t="s">
        <v>232</v>
      </c>
      <c r="C16" s="25">
        <v>46</v>
      </c>
      <c r="D16" s="25"/>
      <c r="E16" s="25"/>
      <c r="F16" s="26">
        <v>35.6</v>
      </c>
      <c r="G16" s="47">
        <f t="shared" si="0"/>
        <v>77.391304347826093</v>
      </c>
    </row>
    <row r="17" spans="1:7" ht="39.6" outlineLevel="1" x14ac:dyDescent="0.25">
      <c r="A17" s="15" t="s">
        <v>25</v>
      </c>
      <c r="B17" s="16" t="s">
        <v>26</v>
      </c>
      <c r="C17" s="17">
        <f>C18</f>
        <v>6860</v>
      </c>
      <c r="D17" s="17">
        <v>1715</v>
      </c>
      <c r="E17" s="17">
        <v>1715</v>
      </c>
      <c r="F17" s="18">
        <f>F18</f>
        <v>7921.2999999999993</v>
      </c>
      <c r="G17" s="47">
        <f t="shared" ref="G17:G46" si="1">+F17/C17*100</f>
        <v>115.47084548104955</v>
      </c>
    </row>
    <row r="18" spans="1:7" ht="39.6" outlineLevel="2" x14ac:dyDescent="0.25">
      <c r="A18" s="19" t="s">
        <v>27</v>
      </c>
      <c r="B18" s="20" t="s">
        <v>28</v>
      </c>
      <c r="C18" s="21">
        <f>C19+C20+C21+C22</f>
        <v>6860</v>
      </c>
      <c r="D18" s="21">
        <v>1715</v>
      </c>
      <c r="E18" s="21">
        <v>1715</v>
      </c>
      <c r="F18" s="18">
        <f>F19+F20+F21+F22</f>
        <v>7921.2999999999993</v>
      </c>
      <c r="G18" s="47">
        <f t="shared" si="1"/>
        <v>115.47084548104955</v>
      </c>
    </row>
    <row r="19" spans="1:7" ht="79.2" outlineLevel="3" x14ac:dyDescent="0.25">
      <c r="A19" s="23" t="s">
        <v>29</v>
      </c>
      <c r="B19" s="24" t="s">
        <v>30</v>
      </c>
      <c r="C19" s="25">
        <v>3100</v>
      </c>
      <c r="D19" s="25">
        <v>775</v>
      </c>
      <c r="E19" s="25">
        <v>775</v>
      </c>
      <c r="F19" s="26">
        <v>3971</v>
      </c>
      <c r="G19" s="47">
        <f t="shared" si="1"/>
        <v>128.09677419354838</v>
      </c>
    </row>
    <row r="20" spans="1:7" ht="92.4" outlineLevel="3" x14ac:dyDescent="0.25">
      <c r="A20" s="23" t="s">
        <v>31</v>
      </c>
      <c r="B20" s="24" t="s">
        <v>32</v>
      </c>
      <c r="C20" s="25">
        <v>17</v>
      </c>
      <c r="D20" s="25">
        <v>4.25</v>
      </c>
      <c r="E20" s="25">
        <v>4.25</v>
      </c>
      <c r="F20" s="26">
        <v>21.5</v>
      </c>
      <c r="G20" s="47">
        <f t="shared" si="1"/>
        <v>126.47058823529412</v>
      </c>
    </row>
    <row r="21" spans="1:7" ht="79.2" outlineLevel="3" x14ac:dyDescent="0.25">
      <c r="A21" s="23" t="s">
        <v>33</v>
      </c>
      <c r="B21" s="24" t="s">
        <v>34</v>
      </c>
      <c r="C21" s="25">
        <v>4133</v>
      </c>
      <c r="D21" s="25">
        <v>1033.25</v>
      </c>
      <c r="E21" s="25">
        <v>1033.25</v>
      </c>
      <c r="F21" s="26">
        <v>4384.3999999999996</v>
      </c>
      <c r="G21" s="47">
        <f t="shared" si="1"/>
        <v>106.08274860875878</v>
      </c>
    </row>
    <row r="22" spans="1:7" ht="79.2" outlineLevel="3" x14ac:dyDescent="0.25">
      <c r="A22" s="23" t="s">
        <v>35</v>
      </c>
      <c r="B22" s="24" t="s">
        <v>36</v>
      </c>
      <c r="C22" s="25">
        <v>-390</v>
      </c>
      <c r="D22" s="25">
        <v>-97.5</v>
      </c>
      <c r="E22" s="25">
        <v>-97.5</v>
      </c>
      <c r="F22" s="26">
        <v>-455.6</v>
      </c>
      <c r="G22" s="47">
        <f t="shared" si="1"/>
        <v>116.82051282051282</v>
      </c>
    </row>
    <row r="23" spans="1:7" outlineLevel="1" x14ac:dyDescent="0.25">
      <c r="A23" s="15" t="s">
        <v>37</v>
      </c>
      <c r="B23" s="16" t="s">
        <v>38</v>
      </c>
      <c r="C23" s="17">
        <f>C24+C28+C30+C35</f>
        <v>28320</v>
      </c>
      <c r="D23" s="17">
        <v>5474</v>
      </c>
      <c r="E23" s="17">
        <v>11626</v>
      </c>
      <c r="F23" s="18">
        <f>F24+F28+F30+F35</f>
        <v>30004.639999999999</v>
      </c>
      <c r="G23" s="47">
        <f t="shared" si="1"/>
        <v>105.94858757062147</v>
      </c>
    </row>
    <row r="24" spans="1:7" ht="26.4" outlineLevel="2" x14ac:dyDescent="0.25">
      <c r="A24" s="19" t="s">
        <v>39</v>
      </c>
      <c r="B24" s="20" t="s">
        <v>40</v>
      </c>
      <c r="C24" s="21">
        <f>C25+C26+C27</f>
        <v>26505</v>
      </c>
      <c r="D24" s="21">
        <v>4384</v>
      </c>
      <c r="E24" s="21">
        <v>10847</v>
      </c>
      <c r="F24" s="22">
        <f>F25+F26</f>
        <v>27596.1</v>
      </c>
      <c r="G24" s="47">
        <f t="shared" si="1"/>
        <v>104.11658177702319</v>
      </c>
    </row>
    <row r="25" spans="1:7" ht="39.6" outlineLevel="3" x14ac:dyDescent="0.25">
      <c r="A25" s="23" t="s">
        <v>41</v>
      </c>
      <c r="B25" s="24" t="s">
        <v>42</v>
      </c>
      <c r="C25" s="25">
        <v>14356</v>
      </c>
      <c r="D25" s="25">
        <v>2250</v>
      </c>
      <c r="E25" s="25">
        <v>5826</v>
      </c>
      <c r="F25" s="26">
        <v>15284.4</v>
      </c>
      <c r="G25" s="47">
        <f t="shared" si="1"/>
        <v>106.46698244636387</v>
      </c>
    </row>
    <row r="26" spans="1:7" ht="39.6" outlineLevel="3" x14ac:dyDescent="0.25">
      <c r="A26" s="23" t="s">
        <v>43</v>
      </c>
      <c r="B26" s="24" t="s">
        <v>44</v>
      </c>
      <c r="C26" s="25">
        <v>12149</v>
      </c>
      <c r="D26" s="25">
        <v>2134</v>
      </c>
      <c r="E26" s="25">
        <v>5021</v>
      </c>
      <c r="F26" s="26">
        <v>12311.7</v>
      </c>
      <c r="G26" s="47">
        <f t="shared" si="1"/>
        <v>101.33920487282904</v>
      </c>
    </row>
    <row r="27" spans="1:7" ht="66" hidden="1" outlineLevel="4" x14ac:dyDescent="0.25">
      <c r="A27" s="31" t="s">
        <v>45</v>
      </c>
      <c r="B27" s="32" t="s">
        <v>46</v>
      </c>
      <c r="C27" s="33">
        <v>0</v>
      </c>
      <c r="D27" s="33">
        <v>2134</v>
      </c>
      <c r="E27" s="33">
        <v>5021</v>
      </c>
      <c r="F27" s="26">
        <v>0</v>
      </c>
      <c r="G27" s="47" t="e">
        <f t="shared" si="1"/>
        <v>#DIV/0!</v>
      </c>
    </row>
    <row r="28" spans="1:7" ht="26.4" outlineLevel="2" collapsed="1" x14ac:dyDescent="0.25">
      <c r="A28" s="19" t="s">
        <v>47</v>
      </c>
      <c r="B28" s="20" t="s">
        <v>48</v>
      </c>
      <c r="C28" s="21">
        <f>C29</f>
        <v>100</v>
      </c>
      <c r="D28" s="21">
        <v>15</v>
      </c>
      <c r="E28" s="21">
        <v>20</v>
      </c>
      <c r="F28" s="22">
        <f>F29</f>
        <v>167.8</v>
      </c>
      <c r="G28" s="47">
        <f t="shared" si="1"/>
        <v>167.8</v>
      </c>
    </row>
    <row r="29" spans="1:7" ht="26.4" outlineLevel="3" x14ac:dyDescent="0.25">
      <c r="A29" s="23" t="s">
        <v>47</v>
      </c>
      <c r="B29" s="24" t="s">
        <v>49</v>
      </c>
      <c r="C29" s="25">
        <v>100</v>
      </c>
      <c r="D29" s="25">
        <v>15</v>
      </c>
      <c r="E29" s="25">
        <v>20</v>
      </c>
      <c r="F29" s="26">
        <v>167.8</v>
      </c>
      <c r="G29" s="47">
        <f t="shared" si="1"/>
        <v>167.8</v>
      </c>
    </row>
    <row r="30" spans="1:7" outlineLevel="2" x14ac:dyDescent="0.25">
      <c r="A30" s="19" t="s">
        <v>50</v>
      </c>
      <c r="B30" s="20" t="s">
        <v>51</v>
      </c>
      <c r="C30" s="21">
        <f>C31</f>
        <v>65</v>
      </c>
      <c r="D30" s="21">
        <v>10</v>
      </c>
      <c r="E30" s="21">
        <v>0</v>
      </c>
      <c r="F30" s="22">
        <f>F31</f>
        <v>64.739999999999995</v>
      </c>
      <c r="G30" s="47">
        <f t="shared" si="1"/>
        <v>99.6</v>
      </c>
    </row>
    <row r="31" spans="1:7" outlineLevel="3" x14ac:dyDescent="0.25">
      <c r="A31" s="23" t="s">
        <v>50</v>
      </c>
      <c r="B31" s="24" t="s">
        <v>52</v>
      </c>
      <c r="C31" s="25">
        <v>65</v>
      </c>
      <c r="D31" s="25">
        <v>10</v>
      </c>
      <c r="E31" s="25">
        <v>0</v>
      </c>
      <c r="F31" s="26">
        <v>64.739999999999995</v>
      </c>
      <c r="G31" s="47">
        <f t="shared" si="1"/>
        <v>99.6</v>
      </c>
    </row>
    <row r="32" spans="1:7" hidden="1" outlineLevel="6" x14ac:dyDescent="0.25">
      <c r="A32" s="27" t="s">
        <v>50</v>
      </c>
      <c r="B32" s="28" t="s">
        <v>53</v>
      </c>
      <c r="C32" s="29">
        <v>10</v>
      </c>
      <c r="D32" s="29">
        <v>10</v>
      </c>
      <c r="E32" s="29">
        <v>0</v>
      </c>
      <c r="F32" s="30">
        <v>0</v>
      </c>
      <c r="G32" s="47">
        <f t="shared" si="1"/>
        <v>0</v>
      </c>
    </row>
    <row r="33" spans="1:7" ht="52.8" hidden="1" outlineLevel="4" x14ac:dyDescent="0.25">
      <c r="A33" s="31" t="s">
        <v>54</v>
      </c>
      <c r="B33" s="32" t="s">
        <v>55</v>
      </c>
      <c r="C33" s="33">
        <v>0</v>
      </c>
      <c r="D33" s="33">
        <v>0</v>
      </c>
      <c r="E33" s="33">
        <v>0</v>
      </c>
      <c r="F33" s="34">
        <v>40.402000000000001</v>
      </c>
      <c r="G33" s="47" t="e">
        <f t="shared" si="1"/>
        <v>#DIV/0!</v>
      </c>
    </row>
    <row r="34" spans="1:7" ht="52.8" hidden="1" outlineLevel="6" x14ac:dyDescent="0.25">
      <c r="A34" s="27" t="s">
        <v>54</v>
      </c>
      <c r="B34" s="28" t="s">
        <v>56</v>
      </c>
      <c r="C34" s="29">
        <v>0</v>
      </c>
      <c r="D34" s="29">
        <v>0</v>
      </c>
      <c r="E34" s="29">
        <v>0</v>
      </c>
      <c r="F34" s="30">
        <v>40.402000000000001</v>
      </c>
      <c r="G34" s="47" t="e">
        <f t="shared" si="1"/>
        <v>#DIV/0!</v>
      </c>
    </row>
    <row r="35" spans="1:7" ht="26.4" outlineLevel="2" collapsed="1" x14ac:dyDescent="0.25">
      <c r="A35" s="19" t="s">
        <v>57</v>
      </c>
      <c r="B35" s="20" t="s">
        <v>58</v>
      </c>
      <c r="C35" s="21">
        <f>C36</f>
        <v>1650</v>
      </c>
      <c r="D35" s="21">
        <v>1065</v>
      </c>
      <c r="E35" s="21">
        <v>759</v>
      </c>
      <c r="F35" s="22">
        <f>F36</f>
        <v>2176</v>
      </c>
      <c r="G35" s="47">
        <f t="shared" si="1"/>
        <v>131.87878787878788</v>
      </c>
    </row>
    <row r="36" spans="1:7" ht="39.6" outlineLevel="3" x14ac:dyDescent="0.25">
      <c r="A36" s="23" t="s">
        <v>59</v>
      </c>
      <c r="B36" s="24" t="s">
        <v>60</v>
      </c>
      <c r="C36" s="25">
        <v>1650</v>
      </c>
      <c r="D36" s="25">
        <v>1065</v>
      </c>
      <c r="E36" s="25">
        <v>759</v>
      </c>
      <c r="F36" s="26">
        <v>2176</v>
      </c>
      <c r="G36" s="47">
        <f t="shared" si="1"/>
        <v>131.87878787878788</v>
      </c>
    </row>
    <row r="37" spans="1:7" outlineLevel="1" x14ac:dyDescent="0.25">
      <c r="A37" s="15" t="s">
        <v>61</v>
      </c>
      <c r="B37" s="16" t="s">
        <v>62</v>
      </c>
      <c r="C37" s="17">
        <f>C38+C40</f>
        <v>10280</v>
      </c>
      <c r="D37" s="17">
        <v>1747</v>
      </c>
      <c r="E37" s="17">
        <v>727</v>
      </c>
      <c r="F37" s="18">
        <f>F38+F40</f>
        <v>11423.2</v>
      </c>
      <c r="G37" s="47">
        <f t="shared" si="1"/>
        <v>111.12062256809338</v>
      </c>
    </row>
    <row r="38" spans="1:7" outlineLevel="2" x14ac:dyDescent="0.25">
      <c r="A38" s="19" t="s">
        <v>63</v>
      </c>
      <c r="B38" s="20" t="s">
        <v>64</v>
      </c>
      <c r="C38" s="21">
        <f>C39</f>
        <v>6740</v>
      </c>
      <c r="D38" s="21">
        <v>317</v>
      </c>
      <c r="E38" s="21">
        <v>345</v>
      </c>
      <c r="F38" s="22">
        <f>F39</f>
        <v>7481.7</v>
      </c>
      <c r="G38" s="47">
        <f t="shared" si="1"/>
        <v>111.00445103857565</v>
      </c>
    </row>
    <row r="39" spans="1:7" ht="52.8" outlineLevel="3" x14ac:dyDescent="0.25">
      <c r="A39" s="23" t="s">
        <v>65</v>
      </c>
      <c r="B39" s="24" t="s">
        <v>66</v>
      </c>
      <c r="C39" s="25">
        <v>6740</v>
      </c>
      <c r="D39" s="25">
        <v>317</v>
      </c>
      <c r="E39" s="25">
        <v>345</v>
      </c>
      <c r="F39" s="26">
        <v>7481.7</v>
      </c>
      <c r="G39" s="47">
        <f t="shared" si="1"/>
        <v>111.00445103857565</v>
      </c>
    </row>
    <row r="40" spans="1:7" outlineLevel="2" x14ac:dyDescent="0.25">
      <c r="A40" s="19" t="s">
        <v>67</v>
      </c>
      <c r="B40" s="20" t="s">
        <v>68</v>
      </c>
      <c r="C40" s="21">
        <f>C41+C42</f>
        <v>3540</v>
      </c>
      <c r="D40" s="21">
        <v>1430</v>
      </c>
      <c r="E40" s="21">
        <v>382</v>
      </c>
      <c r="F40" s="22">
        <f>F41+F42</f>
        <v>3941.5</v>
      </c>
      <c r="G40" s="47">
        <f t="shared" si="1"/>
        <v>111.34180790960453</v>
      </c>
    </row>
    <row r="41" spans="1:7" ht="39.6" outlineLevel="4" x14ac:dyDescent="0.25">
      <c r="A41" s="31" t="s">
        <v>69</v>
      </c>
      <c r="B41" s="32" t="s">
        <v>70</v>
      </c>
      <c r="C41" s="33">
        <v>2815</v>
      </c>
      <c r="D41" s="33">
        <v>1400</v>
      </c>
      <c r="E41" s="33">
        <v>346</v>
      </c>
      <c r="F41" s="34">
        <v>3248.4</v>
      </c>
      <c r="G41" s="47">
        <f t="shared" si="1"/>
        <v>115.39609236234458</v>
      </c>
    </row>
    <row r="42" spans="1:7" ht="39.6" outlineLevel="4" x14ac:dyDescent="0.25">
      <c r="A42" s="31" t="s">
        <v>71</v>
      </c>
      <c r="B42" s="32" t="s">
        <v>72</v>
      </c>
      <c r="C42" s="33">
        <v>725</v>
      </c>
      <c r="D42" s="33">
        <v>30</v>
      </c>
      <c r="E42" s="33">
        <v>36</v>
      </c>
      <c r="F42" s="34">
        <v>693.1</v>
      </c>
      <c r="G42" s="47">
        <f t="shared" si="1"/>
        <v>95.600000000000009</v>
      </c>
    </row>
    <row r="43" spans="1:7" outlineLevel="1" x14ac:dyDescent="0.25">
      <c r="A43" s="15" t="s">
        <v>73</v>
      </c>
      <c r="B43" s="16" t="s">
        <v>74</v>
      </c>
      <c r="C43" s="17">
        <f>C44+C45</f>
        <v>7975</v>
      </c>
      <c r="D43" s="17">
        <v>1409.6</v>
      </c>
      <c r="E43" s="17">
        <v>1709.6</v>
      </c>
      <c r="F43" s="18">
        <f>F44+F45</f>
        <v>7740.9900000000007</v>
      </c>
      <c r="G43" s="47">
        <f t="shared" si="1"/>
        <v>97.065705329153616</v>
      </c>
    </row>
    <row r="44" spans="1:7" ht="39.6" outlineLevel="2" x14ac:dyDescent="0.25">
      <c r="A44" s="19" t="s">
        <v>75</v>
      </c>
      <c r="B44" s="20" t="s">
        <v>76</v>
      </c>
      <c r="C44" s="21">
        <v>7950</v>
      </c>
      <c r="D44" s="21">
        <v>1400</v>
      </c>
      <c r="E44" s="21">
        <v>1700</v>
      </c>
      <c r="F44" s="22">
        <v>7710.39</v>
      </c>
      <c r="G44" s="47">
        <f t="shared" si="1"/>
        <v>96.986037735849067</v>
      </c>
    </row>
    <row r="45" spans="1:7" ht="39.6" outlineLevel="2" x14ac:dyDescent="0.25">
      <c r="A45" s="19" t="s">
        <v>77</v>
      </c>
      <c r="B45" s="20" t="s">
        <v>78</v>
      </c>
      <c r="C45" s="21">
        <f>C46</f>
        <v>25</v>
      </c>
      <c r="D45" s="21">
        <v>9.6</v>
      </c>
      <c r="E45" s="21">
        <v>9.6</v>
      </c>
      <c r="F45" s="22">
        <f>F46</f>
        <v>30.6</v>
      </c>
      <c r="G45" s="47">
        <f t="shared" si="1"/>
        <v>122.39999999999999</v>
      </c>
    </row>
    <row r="46" spans="1:7" ht="66" outlineLevel="3" x14ac:dyDescent="0.25">
      <c r="A46" s="23" t="s">
        <v>79</v>
      </c>
      <c r="B46" s="24" t="s">
        <v>80</v>
      </c>
      <c r="C46" s="25">
        <v>25</v>
      </c>
      <c r="D46" s="25">
        <v>9.6</v>
      </c>
      <c r="E46" s="25">
        <v>9.6</v>
      </c>
      <c r="F46" s="26">
        <v>30.6</v>
      </c>
      <c r="G46" s="47">
        <f t="shared" si="1"/>
        <v>122.39999999999999</v>
      </c>
    </row>
    <row r="47" spans="1:7" ht="39.6" outlineLevel="3" x14ac:dyDescent="0.25">
      <c r="A47" s="23" t="s">
        <v>215</v>
      </c>
      <c r="B47" s="24" t="s">
        <v>218</v>
      </c>
      <c r="C47" s="25">
        <f>C48</f>
        <v>0</v>
      </c>
      <c r="D47" s="25"/>
      <c r="E47" s="25"/>
      <c r="F47" s="26">
        <f>F48</f>
        <v>-0.9</v>
      </c>
      <c r="G47" s="47"/>
    </row>
    <row r="48" spans="1:7" outlineLevel="3" x14ac:dyDescent="0.25">
      <c r="A48" s="23" t="s">
        <v>216</v>
      </c>
      <c r="B48" s="24" t="s">
        <v>219</v>
      </c>
      <c r="C48" s="25">
        <f>C49</f>
        <v>0</v>
      </c>
      <c r="D48" s="25"/>
      <c r="E48" s="25"/>
      <c r="F48" s="26">
        <f>F49</f>
        <v>-0.9</v>
      </c>
      <c r="G48" s="47"/>
    </row>
    <row r="49" spans="1:7" ht="26.4" outlineLevel="3" x14ac:dyDescent="0.25">
      <c r="A49" s="23" t="s">
        <v>217</v>
      </c>
      <c r="B49" s="24" t="s">
        <v>220</v>
      </c>
      <c r="C49" s="25">
        <v>0</v>
      </c>
      <c r="D49" s="25"/>
      <c r="E49" s="25"/>
      <c r="F49" s="26">
        <v>-0.9</v>
      </c>
      <c r="G49" s="47"/>
    </row>
    <row r="50" spans="1:7" ht="52.8" outlineLevel="1" x14ac:dyDescent="0.25">
      <c r="A50" s="15" t="s">
        <v>81</v>
      </c>
      <c r="B50" s="16" t="s">
        <v>82</v>
      </c>
      <c r="C50" s="17">
        <f>C51+C53+C57+C59</f>
        <v>40080.720000000001</v>
      </c>
      <c r="D50" s="17">
        <v>9050</v>
      </c>
      <c r="E50" s="17">
        <v>10035</v>
      </c>
      <c r="F50" s="18">
        <f>F51+F53+F57+F59</f>
        <v>41165.339999999997</v>
      </c>
      <c r="G50" s="47">
        <f t="shared" ref="G50:G80" si="2">+F50/C50*100</f>
        <v>102.70608911217163</v>
      </c>
    </row>
    <row r="51" spans="1:7" ht="79.2" outlineLevel="2" x14ac:dyDescent="0.25">
      <c r="A51" s="19" t="s">
        <v>83</v>
      </c>
      <c r="B51" s="20" t="s">
        <v>84</v>
      </c>
      <c r="C51" s="21">
        <f>C52</f>
        <v>180</v>
      </c>
      <c r="D51" s="21">
        <v>0</v>
      </c>
      <c r="E51" s="21">
        <v>0</v>
      </c>
      <c r="F51" s="22">
        <f>F52</f>
        <v>186.5</v>
      </c>
      <c r="G51" s="47">
        <f t="shared" si="2"/>
        <v>103.61111111111111</v>
      </c>
    </row>
    <row r="52" spans="1:7" ht="52.8" outlineLevel="3" x14ac:dyDescent="0.25">
      <c r="A52" s="23" t="s">
        <v>85</v>
      </c>
      <c r="B52" s="24" t="s">
        <v>86</v>
      </c>
      <c r="C52" s="25">
        <v>180</v>
      </c>
      <c r="D52" s="25">
        <v>0</v>
      </c>
      <c r="E52" s="25">
        <v>0</v>
      </c>
      <c r="F52" s="26">
        <v>186.5</v>
      </c>
      <c r="G52" s="47">
        <f t="shared" si="2"/>
        <v>103.61111111111111</v>
      </c>
    </row>
    <row r="53" spans="1:7" ht="92.4" outlineLevel="2" x14ac:dyDescent="0.25">
      <c r="A53" s="19" t="s">
        <v>87</v>
      </c>
      <c r="B53" s="20" t="s">
        <v>88</v>
      </c>
      <c r="C53" s="21">
        <f>C54+C55+C56</f>
        <v>29300.720000000001</v>
      </c>
      <c r="D53" s="21">
        <v>6610</v>
      </c>
      <c r="E53" s="21">
        <v>7280</v>
      </c>
      <c r="F53" s="22">
        <f>F54+F55+F56</f>
        <v>31060.34</v>
      </c>
      <c r="G53" s="47">
        <f t="shared" si="2"/>
        <v>106.00538143772576</v>
      </c>
    </row>
    <row r="54" spans="1:7" ht="92.4" outlineLevel="4" x14ac:dyDescent="0.25">
      <c r="A54" s="31" t="s">
        <v>89</v>
      </c>
      <c r="B54" s="32" t="s">
        <v>90</v>
      </c>
      <c r="C54" s="33">
        <v>5100</v>
      </c>
      <c r="D54" s="33">
        <v>800</v>
      </c>
      <c r="E54" s="33">
        <v>1400</v>
      </c>
      <c r="F54" s="34">
        <v>4371.3999999999996</v>
      </c>
      <c r="G54" s="47">
        <f t="shared" si="2"/>
        <v>85.713725490196069</v>
      </c>
    </row>
    <row r="55" spans="1:7" ht="92.4" outlineLevel="4" x14ac:dyDescent="0.25">
      <c r="A55" s="31" t="s">
        <v>91</v>
      </c>
      <c r="B55" s="32" t="s">
        <v>92</v>
      </c>
      <c r="C55" s="33">
        <v>700</v>
      </c>
      <c r="D55" s="33">
        <v>110</v>
      </c>
      <c r="E55" s="33">
        <v>180</v>
      </c>
      <c r="F55" s="34">
        <v>857.7</v>
      </c>
      <c r="G55" s="47">
        <f t="shared" si="2"/>
        <v>122.52857142857142</v>
      </c>
    </row>
    <row r="56" spans="1:7" ht="79.2" outlineLevel="4" x14ac:dyDescent="0.25">
      <c r="A56" s="31" t="s">
        <v>93</v>
      </c>
      <c r="B56" s="32" t="s">
        <v>94</v>
      </c>
      <c r="C56" s="33">
        <v>23500.720000000001</v>
      </c>
      <c r="D56" s="33">
        <v>5700</v>
      </c>
      <c r="E56" s="33">
        <v>5700</v>
      </c>
      <c r="F56" s="34">
        <v>25831.24</v>
      </c>
      <c r="G56" s="47">
        <f t="shared" si="2"/>
        <v>109.91680254902829</v>
      </c>
    </row>
    <row r="57" spans="1:7" ht="26.4" hidden="1" outlineLevel="2" x14ac:dyDescent="0.25">
      <c r="A57" s="19" t="s">
        <v>95</v>
      </c>
      <c r="B57" s="20" t="s">
        <v>96</v>
      </c>
      <c r="C57" s="21">
        <f>C58</f>
        <v>0</v>
      </c>
      <c r="D57" s="21">
        <v>0</v>
      </c>
      <c r="E57" s="21">
        <v>25</v>
      </c>
      <c r="F57" s="22">
        <f>F58</f>
        <v>0</v>
      </c>
      <c r="G57" s="47" t="e">
        <f t="shared" si="2"/>
        <v>#DIV/0!</v>
      </c>
    </row>
    <row r="58" spans="1:7" ht="66" hidden="1" outlineLevel="4" x14ac:dyDescent="0.25">
      <c r="A58" s="31" t="s">
        <v>97</v>
      </c>
      <c r="B58" s="32" t="s">
        <v>98</v>
      </c>
      <c r="C58" s="33">
        <v>0</v>
      </c>
      <c r="D58" s="33">
        <v>0</v>
      </c>
      <c r="E58" s="33">
        <v>25</v>
      </c>
      <c r="F58" s="34">
        <v>0</v>
      </c>
      <c r="G58" s="47" t="e">
        <f t="shared" si="2"/>
        <v>#DIV/0!</v>
      </c>
    </row>
    <row r="59" spans="1:7" ht="92.4" outlineLevel="2" collapsed="1" x14ac:dyDescent="0.25">
      <c r="A59" s="19" t="s">
        <v>99</v>
      </c>
      <c r="B59" s="20" t="s">
        <v>100</v>
      </c>
      <c r="C59" s="21">
        <f>C60</f>
        <v>10600</v>
      </c>
      <c r="D59" s="21">
        <v>2440</v>
      </c>
      <c r="E59" s="21">
        <v>2730</v>
      </c>
      <c r="F59" s="22">
        <f>F60</f>
        <v>9918.5</v>
      </c>
      <c r="G59" s="47">
        <f t="shared" si="2"/>
        <v>93.570754716981128</v>
      </c>
    </row>
    <row r="60" spans="1:7" ht="92.4" outlineLevel="3" x14ac:dyDescent="0.25">
      <c r="A60" s="23" t="s">
        <v>101</v>
      </c>
      <c r="B60" s="24" t="s">
        <v>102</v>
      </c>
      <c r="C60" s="25">
        <v>10600</v>
      </c>
      <c r="D60" s="25">
        <v>2440</v>
      </c>
      <c r="E60" s="25">
        <v>2730</v>
      </c>
      <c r="F60" s="26">
        <v>9918.5</v>
      </c>
      <c r="G60" s="47">
        <f t="shared" si="2"/>
        <v>93.570754716981128</v>
      </c>
    </row>
    <row r="61" spans="1:7" ht="26.4" outlineLevel="1" x14ac:dyDescent="0.25">
      <c r="A61" s="15" t="s">
        <v>103</v>
      </c>
      <c r="B61" s="16" t="s">
        <v>104</v>
      </c>
      <c r="C61" s="17">
        <f>C62</f>
        <v>5099.9999999999991</v>
      </c>
      <c r="D61" s="17">
        <v>625</v>
      </c>
      <c r="E61" s="17">
        <v>625</v>
      </c>
      <c r="F61" s="18">
        <f>F62</f>
        <v>5319.6400000000012</v>
      </c>
      <c r="G61" s="47">
        <f t="shared" si="2"/>
        <v>104.3066666666667</v>
      </c>
    </row>
    <row r="62" spans="1:7" ht="26.4" outlineLevel="2" x14ac:dyDescent="0.25">
      <c r="A62" s="19" t="s">
        <v>105</v>
      </c>
      <c r="B62" s="20" t="s">
        <v>106</v>
      </c>
      <c r="C62" s="21">
        <f>C63+C64+C65+C66</f>
        <v>5099.9999999999991</v>
      </c>
      <c r="D62" s="21">
        <v>625</v>
      </c>
      <c r="E62" s="21">
        <v>625</v>
      </c>
      <c r="F62" s="22">
        <f>F63+F64+F65+F66</f>
        <v>5319.6400000000012</v>
      </c>
      <c r="G62" s="47">
        <f t="shared" si="2"/>
        <v>104.3066666666667</v>
      </c>
    </row>
    <row r="63" spans="1:7" ht="26.4" outlineLevel="3" x14ac:dyDescent="0.25">
      <c r="A63" s="23" t="s">
        <v>107</v>
      </c>
      <c r="B63" s="24" t="s">
        <v>108</v>
      </c>
      <c r="C63" s="25">
        <v>4650.7</v>
      </c>
      <c r="D63" s="25">
        <v>317.5</v>
      </c>
      <c r="E63" s="25">
        <v>317.5</v>
      </c>
      <c r="F63" s="26">
        <v>4862.6000000000004</v>
      </c>
      <c r="G63" s="47">
        <f t="shared" si="2"/>
        <v>104.55630335218356</v>
      </c>
    </row>
    <row r="64" spans="1:7" ht="26.4" outlineLevel="3" x14ac:dyDescent="0.25">
      <c r="A64" s="23" t="s">
        <v>109</v>
      </c>
      <c r="B64" s="24" t="s">
        <v>110</v>
      </c>
      <c r="C64" s="25">
        <v>256.39999999999998</v>
      </c>
      <c r="D64" s="25">
        <v>277.5</v>
      </c>
      <c r="E64" s="25">
        <v>277.5</v>
      </c>
      <c r="F64" s="26">
        <v>255.14</v>
      </c>
      <c r="G64" s="47">
        <f t="shared" si="2"/>
        <v>99.508580343213737</v>
      </c>
    </row>
    <row r="65" spans="1:7" ht="26.4" outlineLevel="3" x14ac:dyDescent="0.25">
      <c r="A65" s="23" t="s">
        <v>111</v>
      </c>
      <c r="B65" s="24" t="s">
        <v>112</v>
      </c>
      <c r="C65" s="25">
        <v>190</v>
      </c>
      <c r="D65" s="25">
        <v>29.75</v>
      </c>
      <c r="E65" s="25">
        <v>29.75</v>
      </c>
      <c r="F65" s="26">
        <v>199.3</v>
      </c>
      <c r="G65" s="47">
        <f t="shared" si="2"/>
        <v>104.89473684210526</v>
      </c>
    </row>
    <row r="66" spans="1:7" ht="52.8" outlineLevel="3" x14ac:dyDescent="0.25">
      <c r="A66" s="23" t="s">
        <v>113</v>
      </c>
      <c r="B66" s="24" t="s">
        <v>114</v>
      </c>
      <c r="C66" s="25">
        <v>2.9</v>
      </c>
      <c r="D66" s="25">
        <v>0.25</v>
      </c>
      <c r="E66" s="25">
        <v>0.25</v>
      </c>
      <c r="F66" s="26">
        <v>2.6</v>
      </c>
      <c r="G66" s="47">
        <f t="shared" si="2"/>
        <v>89.65517241379311</v>
      </c>
    </row>
    <row r="67" spans="1:7" ht="26.4" outlineLevel="1" x14ac:dyDescent="0.25">
      <c r="A67" s="15" t="s">
        <v>115</v>
      </c>
      <c r="B67" s="16" t="s">
        <v>116</v>
      </c>
      <c r="C67" s="17">
        <f>C68+C70</f>
        <v>5909.28</v>
      </c>
      <c r="D67" s="17">
        <v>1790.5</v>
      </c>
      <c r="E67" s="17">
        <v>1570.5</v>
      </c>
      <c r="F67" s="18">
        <f>F68+F70</f>
        <v>12077</v>
      </c>
      <c r="G67" s="47">
        <f t="shared" si="2"/>
        <v>204.37346004927841</v>
      </c>
    </row>
    <row r="68" spans="1:7" outlineLevel="2" x14ac:dyDescent="0.25">
      <c r="A68" s="19" t="s">
        <v>117</v>
      </c>
      <c r="B68" s="20" t="s">
        <v>118</v>
      </c>
      <c r="C68" s="21">
        <v>100</v>
      </c>
      <c r="D68" s="21">
        <v>8</v>
      </c>
      <c r="E68" s="21">
        <v>8</v>
      </c>
      <c r="F68" s="22">
        <v>107.8</v>
      </c>
      <c r="G68" s="47">
        <f t="shared" si="2"/>
        <v>107.80000000000001</v>
      </c>
    </row>
    <row r="69" spans="1:7" outlineLevel="2" x14ac:dyDescent="0.25">
      <c r="A69" s="19" t="s">
        <v>119</v>
      </c>
      <c r="B69" s="20" t="s">
        <v>120</v>
      </c>
      <c r="C69" s="21">
        <f>C70</f>
        <v>5809.28</v>
      </c>
      <c r="D69" s="21">
        <v>1782.5</v>
      </c>
      <c r="E69" s="21">
        <v>1562.5</v>
      </c>
      <c r="F69" s="22">
        <f>F70</f>
        <v>11969.2</v>
      </c>
      <c r="G69" s="47">
        <f t="shared" si="2"/>
        <v>206.03585986559438</v>
      </c>
    </row>
    <row r="70" spans="1:7" ht="26.4" outlineLevel="4" x14ac:dyDescent="0.25">
      <c r="A70" s="31" t="s">
        <v>121</v>
      </c>
      <c r="B70" s="32" t="s">
        <v>122</v>
      </c>
      <c r="C70" s="33">
        <v>5809.28</v>
      </c>
      <c r="D70" s="33">
        <v>1782.5</v>
      </c>
      <c r="E70" s="33">
        <v>1562.5</v>
      </c>
      <c r="F70" s="34">
        <v>11969.2</v>
      </c>
      <c r="G70" s="47">
        <f t="shared" si="2"/>
        <v>206.03585986559438</v>
      </c>
    </row>
    <row r="71" spans="1:7" ht="26.4" outlineLevel="1" x14ac:dyDescent="0.25">
      <c r="A71" s="15" t="s">
        <v>123</v>
      </c>
      <c r="B71" s="16" t="s">
        <v>124</v>
      </c>
      <c r="C71" s="17">
        <f>C72+C75</f>
        <v>5020</v>
      </c>
      <c r="D71" s="17">
        <v>1420</v>
      </c>
      <c r="E71" s="17">
        <v>1425</v>
      </c>
      <c r="F71" s="18">
        <f>F72+F75</f>
        <v>5385.7000000000007</v>
      </c>
      <c r="G71" s="47">
        <f t="shared" si="2"/>
        <v>107.28486055776894</v>
      </c>
    </row>
    <row r="72" spans="1:7" ht="105.6" outlineLevel="3" x14ac:dyDescent="0.25">
      <c r="A72" s="23" t="s">
        <v>125</v>
      </c>
      <c r="B72" s="24" t="s">
        <v>126</v>
      </c>
      <c r="C72" s="25">
        <f>C73</f>
        <v>4850</v>
      </c>
      <c r="D72" s="25">
        <v>1400</v>
      </c>
      <c r="E72" s="25">
        <v>1375</v>
      </c>
      <c r="F72" s="26">
        <f>F73+F74</f>
        <v>5220.9000000000005</v>
      </c>
      <c r="G72" s="47">
        <f t="shared" si="2"/>
        <v>107.64742268041239</v>
      </c>
    </row>
    <row r="73" spans="1:7" ht="105.6" outlineLevel="4" x14ac:dyDescent="0.25">
      <c r="A73" s="31" t="s">
        <v>127</v>
      </c>
      <c r="B73" s="32" t="s">
        <v>128</v>
      </c>
      <c r="C73" s="33">
        <v>4850</v>
      </c>
      <c r="D73" s="33">
        <v>1400</v>
      </c>
      <c r="E73" s="33">
        <v>1375</v>
      </c>
      <c r="F73" s="34">
        <v>5220.8</v>
      </c>
      <c r="G73" s="47">
        <f t="shared" si="2"/>
        <v>107.64536082474227</v>
      </c>
    </row>
    <row r="74" spans="1:7" ht="92.4" outlineLevel="4" x14ac:dyDescent="0.25">
      <c r="A74" s="31" t="s">
        <v>238</v>
      </c>
      <c r="B74" s="32" t="s">
        <v>237</v>
      </c>
      <c r="C74" s="33">
        <v>0</v>
      </c>
      <c r="D74" s="33"/>
      <c r="E74" s="33"/>
      <c r="F74" s="34">
        <v>0.1</v>
      </c>
      <c r="G74" s="47"/>
    </row>
    <row r="75" spans="1:7" ht="39.6" outlineLevel="2" x14ac:dyDescent="0.25">
      <c r="A75" s="19" t="s">
        <v>129</v>
      </c>
      <c r="B75" s="20" t="s">
        <v>130</v>
      </c>
      <c r="C75" s="21">
        <f>C76</f>
        <v>170</v>
      </c>
      <c r="D75" s="21">
        <v>20</v>
      </c>
      <c r="E75" s="21">
        <v>50</v>
      </c>
      <c r="F75" s="22">
        <f>F76</f>
        <v>164.8</v>
      </c>
      <c r="G75" s="47">
        <f t="shared" si="2"/>
        <v>96.941176470588246</v>
      </c>
    </row>
    <row r="76" spans="1:7" ht="52.8" outlineLevel="4" x14ac:dyDescent="0.25">
      <c r="A76" s="31" t="s">
        <v>131</v>
      </c>
      <c r="B76" s="32" t="s">
        <v>132</v>
      </c>
      <c r="C76" s="33">
        <v>170</v>
      </c>
      <c r="D76" s="33">
        <v>20</v>
      </c>
      <c r="E76" s="33">
        <v>50</v>
      </c>
      <c r="F76" s="34">
        <v>164.8</v>
      </c>
      <c r="G76" s="47">
        <f t="shared" si="2"/>
        <v>96.941176470588246</v>
      </c>
    </row>
    <row r="77" spans="1:7" ht="26.4" outlineLevel="1" x14ac:dyDescent="0.25">
      <c r="A77" s="15" t="s">
        <v>133</v>
      </c>
      <c r="B77" s="16" t="s">
        <v>134</v>
      </c>
      <c r="C77" s="17">
        <v>3255</v>
      </c>
      <c r="D77" s="17">
        <v>650</v>
      </c>
      <c r="E77" s="17">
        <v>650</v>
      </c>
      <c r="F77" s="18">
        <v>3313.2</v>
      </c>
      <c r="G77" s="47">
        <f t="shared" si="2"/>
        <v>101.78801843317973</v>
      </c>
    </row>
    <row r="78" spans="1:7" outlineLevel="1" x14ac:dyDescent="0.25">
      <c r="A78" s="15" t="s">
        <v>135</v>
      </c>
      <c r="B78" s="16" t="s">
        <v>136</v>
      </c>
      <c r="C78" s="17">
        <f>C79+C81</f>
        <v>0</v>
      </c>
      <c r="D78" s="17">
        <v>0</v>
      </c>
      <c r="E78" s="17">
        <v>0</v>
      </c>
      <c r="F78" s="18">
        <f>F79+F81</f>
        <v>-19.100000000000001</v>
      </c>
      <c r="G78" s="47"/>
    </row>
    <row r="79" spans="1:7" outlineLevel="2" x14ac:dyDescent="0.25">
      <c r="A79" s="19" t="s">
        <v>137</v>
      </c>
      <c r="B79" s="20" t="s">
        <v>138</v>
      </c>
      <c r="C79" s="21">
        <v>0</v>
      </c>
      <c r="D79" s="21">
        <v>0</v>
      </c>
      <c r="E79" s="21">
        <v>0</v>
      </c>
      <c r="F79" s="22">
        <f>F80</f>
        <v>-12.4</v>
      </c>
      <c r="G79" s="47"/>
    </row>
    <row r="80" spans="1:7" ht="26.4" outlineLevel="3" x14ac:dyDescent="0.25">
      <c r="A80" s="23" t="s">
        <v>139</v>
      </c>
      <c r="B80" s="24" t="s">
        <v>140</v>
      </c>
      <c r="C80" s="25">
        <v>0</v>
      </c>
      <c r="D80" s="25">
        <v>0</v>
      </c>
      <c r="E80" s="25">
        <v>0</v>
      </c>
      <c r="F80" s="26">
        <v>-12.4</v>
      </c>
      <c r="G80" s="47"/>
    </row>
    <row r="81" spans="1:7" outlineLevel="3" x14ac:dyDescent="0.25">
      <c r="A81" s="23" t="s">
        <v>221</v>
      </c>
      <c r="B81" s="24" t="s">
        <v>223</v>
      </c>
      <c r="C81" s="25">
        <v>0</v>
      </c>
      <c r="D81" s="25"/>
      <c r="E81" s="25"/>
      <c r="F81" s="26">
        <f>F82</f>
        <v>-6.7</v>
      </c>
      <c r="G81" s="47"/>
    </row>
    <row r="82" spans="1:7" ht="26.4" outlineLevel="3" x14ac:dyDescent="0.25">
      <c r="A82" s="23" t="s">
        <v>222</v>
      </c>
      <c r="B82" s="24" t="s">
        <v>224</v>
      </c>
      <c r="C82" s="25">
        <v>0</v>
      </c>
      <c r="D82" s="25"/>
      <c r="E82" s="25"/>
      <c r="F82" s="26">
        <v>-6.7</v>
      </c>
      <c r="G82" s="47"/>
    </row>
    <row r="83" spans="1:7" x14ac:dyDescent="0.25">
      <c r="A83" s="11" t="s">
        <v>141</v>
      </c>
      <c r="B83" s="12" t="s">
        <v>142</v>
      </c>
      <c r="C83" s="13">
        <f>C85+C92+C101+C110+C115+C118+C120</f>
        <v>1839729.5160000003</v>
      </c>
      <c r="D83" s="13">
        <v>366679.94043999998</v>
      </c>
      <c r="E83" s="13">
        <v>558277.01486999996</v>
      </c>
      <c r="F83" s="25">
        <f>F85+F92+F101+F110+F115+F118+F120</f>
        <v>1776832.952</v>
      </c>
      <c r="G83" s="47">
        <f t="shared" ref="G83:G112" si="3">+F83/C83*100</f>
        <v>96.581205908097189</v>
      </c>
    </row>
    <row r="84" spans="1:7" ht="39.6" outlineLevel="1" x14ac:dyDescent="0.25">
      <c r="A84" s="15" t="s">
        <v>143</v>
      </c>
      <c r="B84" s="16" t="s">
        <v>144</v>
      </c>
      <c r="C84" s="17">
        <f>C85+C92+C101+C110</f>
        <v>1839563.8160000003</v>
      </c>
      <c r="D84" s="17">
        <v>366515.04044000001</v>
      </c>
      <c r="E84" s="17">
        <v>558276.21487000003</v>
      </c>
      <c r="F84" s="18">
        <f>F85+F92+F101+F110</f>
        <v>1782461.2620000001</v>
      </c>
      <c r="G84" s="47">
        <f t="shared" si="3"/>
        <v>96.89586447051532</v>
      </c>
    </row>
    <row r="85" spans="1:7" ht="26.4" outlineLevel="2" x14ac:dyDescent="0.25">
      <c r="A85" s="19" t="s">
        <v>145</v>
      </c>
      <c r="B85" s="20" t="s">
        <v>146</v>
      </c>
      <c r="C85" s="21">
        <f>C86+C88+C90</f>
        <v>679538.01</v>
      </c>
      <c r="D85" s="21">
        <v>159444.80001000001</v>
      </c>
      <c r="E85" s="21">
        <v>159458.89842000001</v>
      </c>
      <c r="F85" s="22">
        <f>F86+F88+F90</f>
        <v>679538.01</v>
      </c>
      <c r="G85" s="47">
        <f t="shared" si="3"/>
        <v>100</v>
      </c>
    </row>
    <row r="86" spans="1:7" ht="26.4" outlineLevel="3" x14ac:dyDescent="0.25">
      <c r="A86" s="23" t="s">
        <v>147</v>
      </c>
      <c r="B86" s="24" t="s">
        <v>148</v>
      </c>
      <c r="C86" s="25">
        <f>C87</f>
        <v>381702.6</v>
      </c>
      <c r="D86" s="25">
        <v>95425.65</v>
      </c>
      <c r="E86" s="25">
        <v>95425.65</v>
      </c>
      <c r="F86" s="26">
        <f>F87</f>
        <v>381702.6</v>
      </c>
      <c r="G86" s="47">
        <f t="shared" si="3"/>
        <v>100</v>
      </c>
    </row>
    <row r="87" spans="1:7" ht="39.6" outlineLevel="4" x14ac:dyDescent="0.25">
      <c r="A87" s="31" t="s">
        <v>149</v>
      </c>
      <c r="B87" s="32" t="s">
        <v>150</v>
      </c>
      <c r="C87" s="33">
        <v>381702.6</v>
      </c>
      <c r="D87" s="33">
        <v>95425.65</v>
      </c>
      <c r="E87" s="33">
        <v>95425.65</v>
      </c>
      <c r="F87" s="34">
        <v>381702.6</v>
      </c>
      <c r="G87" s="47">
        <f t="shared" si="3"/>
        <v>100</v>
      </c>
    </row>
    <row r="88" spans="1:7" ht="26.4" outlineLevel="3" x14ac:dyDescent="0.25">
      <c r="A88" s="23" t="s">
        <v>151</v>
      </c>
      <c r="B88" s="24" t="s">
        <v>152</v>
      </c>
      <c r="C88" s="25">
        <f>C89</f>
        <v>256076.6</v>
      </c>
      <c r="D88" s="25">
        <v>64019.150009999998</v>
      </c>
      <c r="E88" s="25">
        <v>64019.150009999998</v>
      </c>
      <c r="F88" s="26">
        <f>F89</f>
        <v>256076.6</v>
      </c>
      <c r="G88" s="47">
        <f t="shared" si="3"/>
        <v>100</v>
      </c>
    </row>
    <row r="89" spans="1:7" ht="39.6" outlineLevel="4" x14ac:dyDescent="0.25">
      <c r="A89" s="31" t="s">
        <v>153</v>
      </c>
      <c r="B89" s="32" t="s">
        <v>154</v>
      </c>
      <c r="C89" s="33">
        <v>256076.6</v>
      </c>
      <c r="D89" s="33">
        <v>64019.150009999998</v>
      </c>
      <c r="E89" s="33">
        <v>64019.150009999998</v>
      </c>
      <c r="F89" s="34">
        <v>256076.6</v>
      </c>
      <c r="G89" s="47">
        <f t="shared" si="3"/>
        <v>100</v>
      </c>
    </row>
    <row r="90" spans="1:7" outlineLevel="3" x14ac:dyDescent="0.25">
      <c r="A90" s="23" t="s">
        <v>155</v>
      </c>
      <c r="B90" s="24" t="s">
        <v>156</v>
      </c>
      <c r="C90" s="25">
        <f>C91</f>
        <v>41758.81</v>
      </c>
      <c r="D90" s="25">
        <v>0</v>
      </c>
      <c r="E90" s="25">
        <v>14.098409999999999</v>
      </c>
      <c r="F90" s="26">
        <f>F91</f>
        <v>41758.81</v>
      </c>
      <c r="G90" s="47">
        <f t="shared" si="3"/>
        <v>100</v>
      </c>
    </row>
    <row r="91" spans="1:7" outlineLevel="4" x14ac:dyDescent="0.25">
      <c r="A91" s="31" t="s">
        <v>157</v>
      </c>
      <c r="B91" s="32" t="s">
        <v>158</v>
      </c>
      <c r="C91" s="33">
        <v>41758.81</v>
      </c>
      <c r="D91" s="33">
        <v>0</v>
      </c>
      <c r="E91" s="33">
        <v>14.098409999999999</v>
      </c>
      <c r="F91" s="34">
        <v>41758.81</v>
      </c>
      <c r="G91" s="47">
        <f t="shared" si="3"/>
        <v>100</v>
      </c>
    </row>
    <row r="92" spans="1:7" ht="39.6" outlineLevel="2" x14ac:dyDescent="0.25">
      <c r="A92" s="19" t="s">
        <v>159</v>
      </c>
      <c r="B92" s="20" t="s">
        <v>160</v>
      </c>
      <c r="C92" s="21">
        <f>C93+C95+C97+C99</f>
        <v>481750.522</v>
      </c>
      <c r="D92" s="21">
        <v>68278.006429999994</v>
      </c>
      <c r="E92" s="21">
        <v>107154.19845</v>
      </c>
      <c r="F92" s="22">
        <f>F93+F95+F97+F99</f>
        <v>425117.75200000004</v>
      </c>
      <c r="G92" s="47">
        <f t="shared" si="3"/>
        <v>88.244378072516142</v>
      </c>
    </row>
    <row r="93" spans="1:7" ht="66" outlineLevel="3" x14ac:dyDescent="0.25">
      <c r="A93" s="23" t="s">
        <v>161</v>
      </c>
      <c r="B93" s="24" t="s">
        <v>162</v>
      </c>
      <c r="C93" s="25">
        <f>C94</f>
        <v>16983</v>
      </c>
      <c r="D93" s="25">
        <v>16983</v>
      </c>
      <c r="E93" s="25">
        <v>0</v>
      </c>
      <c r="F93" s="26">
        <f>F94</f>
        <v>14883</v>
      </c>
      <c r="G93" s="47">
        <f t="shared" si="3"/>
        <v>87.634693517046458</v>
      </c>
    </row>
    <row r="94" spans="1:7" ht="66" outlineLevel="4" x14ac:dyDescent="0.25">
      <c r="A94" s="31" t="s">
        <v>163</v>
      </c>
      <c r="B94" s="32" t="s">
        <v>164</v>
      </c>
      <c r="C94" s="33">
        <v>16983</v>
      </c>
      <c r="D94" s="33">
        <v>16983</v>
      </c>
      <c r="E94" s="33">
        <v>0</v>
      </c>
      <c r="F94" s="34">
        <v>14883</v>
      </c>
      <c r="G94" s="47">
        <f t="shared" si="3"/>
        <v>87.634693517046458</v>
      </c>
    </row>
    <row r="95" spans="1:7" ht="26.4" outlineLevel="3" x14ac:dyDescent="0.25">
      <c r="A95" s="23" t="s">
        <v>165</v>
      </c>
      <c r="B95" s="24" t="s">
        <v>166</v>
      </c>
      <c r="C95" s="25">
        <f>C96</f>
        <v>212.84</v>
      </c>
      <c r="D95" s="25">
        <v>212.84</v>
      </c>
      <c r="E95" s="25">
        <v>0</v>
      </c>
      <c r="F95" s="26">
        <f>F96</f>
        <v>212.84</v>
      </c>
      <c r="G95" s="47">
        <f t="shared" si="3"/>
        <v>100</v>
      </c>
    </row>
    <row r="96" spans="1:7" ht="26.4" outlineLevel="4" x14ac:dyDescent="0.25">
      <c r="A96" s="31" t="s">
        <v>167</v>
      </c>
      <c r="B96" s="32" t="s">
        <v>168</v>
      </c>
      <c r="C96" s="33">
        <v>212.84</v>
      </c>
      <c r="D96" s="33">
        <v>212.84</v>
      </c>
      <c r="E96" s="33">
        <v>0</v>
      </c>
      <c r="F96" s="34">
        <v>212.84</v>
      </c>
      <c r="G96" s="47">
        <f t="shared" si="3"/>
        <v>100</v>
      </c>
    </row>
    <row r="97" spans="1:7" ht="26.4" outlineLevel="3" x14ac:dyDescent="0.25">
      <c r="A97" s="23" t="s">
        <v>169</v>
      </c>
      <c r="B97" s="24" t="s">
        <v>170</v>
      </c>
      <c r="C97" s="25">
        <f>C98</f>
        <v>20996.581999999999</v>
      </c>
      <c r="D97" s="25">
        <v>0</v>
      </c>
      <c r="E97" s="25">
        <v>5175.0765899999997</v>
      </c>
      <c r="F97" s="26">
        <f>F98</f>
        <v>20996.581999999999</v>
      </c>
      <c r="G97" s="47">
        <f t="shared" si="3"/>
        <v>100</v>
      </c>
    </row>
    <row r="98" spans="1:7" ht="39.6" outlineLevel="4" x14ac:dyDescent="0.25">
      <c r="A98" s="31" t="s">
        <v>171</v>
      </c>
      <c r="B98" s="32" t="s">
        <v>172</v>
      </c>
      <c r="C98" s="33">
        <v>20996.581999999999</v>
      </c>
      <c r="D98" s="33">
        <v>0</v>
      </c>
      <c r="E98" s="33">
        <v>5175.0765899999997</v>
      </c>
      <c r="F98" s="34">
        <v>20996.581999999999</v>
      </c>
      <c r="G98" s="47">
        <f t="shared" si="3"/>
        <v>100</v>
      </c>
    </row>
    <row r="99" spans="1:7" outlineLevel="3" x14ac:dyDescent="0.25">
      <c r="A99" s="23" t="s">
        <v>173</v>
      </c>
      <c r="B99" s="24" t="s">
        <v>174</v>
      </c>
      <c r="C99" s="25">
        <f>C100</f>
        <v>443558.1</v>
      </c>
      <c r="D99" s="25">
        <v>51082.166429999997</v>
      </c>
      <c r="E99" s="25">
        <v>101979.12186</v>
      </c>
      <c r="F99" s="26">
        <f>F100</f>
        <v>389025.33</v>
      </c>
      <c r="G99" s="47">
        <f t="shared" si="3"/>
        <v>87.705608352096391</v>
      </c>
    </row>
    <row r="100" spans="1:7" outlineLevel="4" x14ac:dyDescent="0.25">
      <c r="A100" s="31" t="s">
        <v>175</v>
      </c>
      <c r="B100" s="32" t="s">
        <v>176</v>
      </c>
      <c r="C100" s="33">
        <v>443558.1</v>
      </c>
      <c r="D100" s="33">
        <v>51082.166429999997</v>
      </c>
      <c r="E100" s="33">
        <v>101979.12186</v>
      </c>
      <c r="F100" s="34">
        <v>389025.33</v>
      </c>
      <c r="G100" s="47">
        <f t="shared" si="3"/>
        <v>87.705608352096391</v>
      </c>
    </row>
    <row r="101" spans="1:7" ht="26.4" outlineLevel="2" x14ac:dyDescent="0.25">
      <c r="A101" s="19" t="s">
        <v>177</v>
      </c>
      <c r="B101" s="20" t="s">
        <v>178</v>
      </c>
      <c r="C101" s="21">
        <f>C104+C106+C102+C108</f>
        <v>648409.98400000005</v>
      </c>
      <c r="D101" s="21">
        <v>133005.834</v>
      </c>
      <c r="E101" s="21">
        <v>280208.71799999999</v>
      </c>
      <c r="F101" s="22">
        <f>F104+F106+F102+F108</f>
        <v>647940.19999999995</v>
      </c>
      <c r="G101" s="47">
        <f t="shared" si="3"/>
        <v>99.927548308694753</v>
      </c>
    </row>
    <row r="102" spans="1:7" ht="39.6" outlineLevel="3" x14ac:dyDescent="0.25">
      <c r="A102" s="23" t="s">
        <v>179</v>
      </c>
      <c r="B102" s="24" t="s">
        <v>180</v>
      </c>
      <c r="C102" s="25">
        <f>C103</f>
        <v>9300.6</v>
      </c>
      <c r="D102" s="25">
        <v>2247.8339999999998</v>
      </c>
      <c r="E102" s="25">
        <v>2222.8339999999998</v>
      </c>
      <c r="F102" s="26">
        <f>F103</f>
        <v>8836</v>
      </c>
      <c r="G102" s="47">
        <f t="shared" si="3"/>
        <v>95.004623357632838</v>
      </c>
    </row>
    <row r="103" spans="1:7" ht="39.6" outlineLevel="4" x14ac:dyDescent="0.25">
      <c r="A103" s="31" t="s">
        <v>181</v>
      </c>
      <c r="B103" s="32" t="s">
        <v>182</v>
      </c>
      <c r="C103" s="33">
        <v>9300.6</v>
      </c>
      <c r="D103" s="33">
        <v>2247.8339999999998</v>
      </c>
      <c r="E103" s="33">
        <v>2222.8339999999998</v>
      </c>
      <c r="F103" s="34">
        <v>8836</v>
      </c>
      <c r="G103" s="47">
        <f t="shared" si="3"/>
        <v>95.004623357632838</v>
      </c>
    </row>
    <row r="104" spans="1:7" ht="79.2" outlineLevel="3" x14ac:dyDescent="0.25">
      <c r="A104" s="23" t="s">
        <v>183</v>
      </c>
      <c r="B104" s="24" t="s">
        <v>184</v>
      </c>
      <c r="C104" s="25">
        <f>C105</f>
        <v>6100</v>
      </c>
      <c r="D104" s="25">
        <v>3240</v>
      </c>
      <c r="E104" s="25">
        <v>2860</v>
      </c>
      <c r="F104" s="26">
        <f>F105</f>
        <v>6100</v>
      </c>
      <c r="G104" s="47">
        <f t="shared" si="3"/>
        <v>100</v>
      </c>
    </row>
    <row r="105" spans="1:7" ht="92.4" outlineLevel="4" x14ac:dyDescent="0.25">
      <c r="A105" s="31" t="s">
        <v>185</v>
      </c>
      <c r="B105" s="32" t="s">
        <v>186</v>
      </c>
      <c r="C105" s="33">
        <v>6100</v>
      </c>
      <c r="D105" s="33">
        <v>3240</v>
      </c>
      <c r="E105" s="33">
        <v>2860</v>
      </c>
      <c r="F105" s="34">
        <v>6100</v>
      </c>
      <c r="G105" s="47">
        <f t="shared" si="3"/>
        <v>100</v>
      </c>
    </row>
    <row r="106" spans="1:7" ht="66" outlineLevel="3" x14ac:dyDescent="0.25">
      <c r="A106" s="23" t="s">
        <v>187</v>
      </c>
      <c r="B106" s="24" t="s">
        <v>188</v>
      </c>
      <c r="C106" s="25">
        <f>C107</f>
        <v>300.88400000000001</v>
      </c>
      <c r="D106" s="25">
        <v>0</v>
      </c>
      <c r="E106" s="25">
        <v>300.88400000000001</v>
      </c>
      <c r="F106" s="26">
        <f>F107</f>
        <v>295.7</v>
      </c>
      <c r="G106" s="47">
        <f t="shared" si="3"/>
        <v>98.277076880126558</v>
      </c>
    </row>
    <row r="107" spans="1:7" ht="66" outlineLevel="4" x14ac:dyDescent="0.25">
      <c r="A107" s="31" t="s">
        <v>189</v>
      </c>
      <c r="B107" s="32" t="s">
        <v>190</v>
      </c>
      <c r="C107" s="33">
        <v>300.88400000000001</v>
      </c>
      <c r="D107" s="33">
        <v>0</v>
      </c>
      <c r="E107" s="33">
        <v>300.88400000000001</v>
      </c>
      <c r="F107" s="34">
        <v>295.7</v>
      </c>
      <c r="G107" s="47">
        <f t="shared" si="3"/>
        <v>98.277076880126558</v>
      </c>
    </row>
    <row r="108" spans="1:7" outlineLevel="3" x14ac:dyDescent="0.25">
      <c r="A108" s="23" t="s">
        <v>191</v>
      </c>
      <c r="B108" s="24" t="s">
        <v>192</v>
      </c>
      <c r="C108" s="25">
        <f>C109</f>
        <v>632708.5</v>
      </c>
      <c r="D108" s="25">
        <v>127518</v>
      </c>
      <c r="E108" s="25">
        <v>274825</v>
      </c>
      <c r="F108" s="26">
        <f>F109</f>
        <v>632708.5</v>
      </c>
      <c r="G108" s="47">
        <f t="shared" si="3"/>
        <v>100</v>
      </c>
    </row>
    <row r="109" spans="1:7" outlineLevel="4" x14ac:dyDescent="0.25">
      <c r="A109" s="31" t="s">
        <v>193</v>
      </c>
      <c r="B109" s="32" t="s">
        <v>194</v>
      </c>
      <c r="C109" s="33">
        <v>632708.5</v>
      </c>
      <c r="D109" s="33">
        <v>127518</v>
      </c>
      <c r="E109" s="33">
        <v>274825</v>
      </c>
      <c r="F109" s="34">
        <v>632708.5</v>
      </c>
      <c r="G109" s="47">
        <f t="shared" si="3"/>
        <v>100</v>
      </c>
    </row>
    <row r="110" spans="1:7" outlineLevel="2" x14ac:dyDescent="0.25">
      <c r="A110" s="19" t="s">
        <v>195</v>
      </c>
      <c r="B110" s="20" t="s">
        <v>196</v>
      </c>
      <c r="C110" s="21">
        <f>C111+C113</f>
        <v>29865.3</v>
      </c>
      <c r="D110" s="21">
        <v>5786.4</v>
      </c>
      <c r="E110" s="21">
        <v>11454.4</v>
      </c>
      <c r="F110" s="22">
        <f>F111+F113</f>
        <v>29865.3</v>
      </c>
      <c r="G110" s="47">
        <f t="shared" si="3"/>
        <v>100</v>
      </c>
    </row>
    <row r="111" spans="1:7" ht="79.2" outlineLevel="3" x14ac:dyDescent="0.25">
      <c r="A111" s="23" t="s">
        <v>197</v>
      </c>
      <c r="B111" s="24" t="s">
        <v>198</v>
      </c>
      <c r="C111" s="25">
        <f>C112</f>
        <v>26307</v>
      </c>
      <c r="D111" s="25">
        <v>5786.4</v>
      </c>
      <c r="E111" s="25">
        <v>11454.4</v>
      </c>
      <c r="F111" s="26">
        <f>F112</f>
        <v>26307</v>
      </c>
      <c r="G111" s="47">
        <f t="shared" si="3"/>
        <v>100</v>
      </c>
    </row>
    <row r="112" spans="1:7" ht="66" outlineLevel="3" x14ac:dyDescent="0.25">
      <c r="A112" s="23" t="s">
        <v>225</v>
      </c>
      <c r="B112" s="24" t="s">
        <v>226</v>
      </c>
      <c r="C112" s="25">
        <v>26307</v>
      </c>
      <c r="D112" s="25"/>
      <c r="E112" s="25"/>
      <c r="F112" s="26">
        <v>26307</v>
      </c>
      <c r="G112" s="47">
        <f t="shared" si="3"/>
        <v>100</v>
      </c>
    </row>
    <row r="113" spans="1:7" ht="26.4" outlineLevel="3" x14ac:dyDescent="0.25">
      <c r="A113" s="23" t="s">
        <v>233</v>
      </c>
      <c r="B113" s="24" t="s">
        <v>235</v>
      </c>
      <c r="C113" s="25">
        <f>C114</f>
        <v>3558.3</v>
      </c>
      <c r="D113" s="25"/>
      <c r="E113" s="25"/>
      <c r="F113" s="26">
        <f>F114</f>
        <v>3558.3</v>
      </c>
      <c r="G113" s="47">
        <f t="shared" ref="G113:G114" si="4">+F113/C113*100</f>
        <v>100</v>
      </c>
    </row>
    <row r="114" spans="1:7" ht="26.4" outlineLevel="3" x14ac:dyDescent="0.25">
      <c r="A114" s="23" t="s">
        <v>234</v>
      </c>
      <c r="B114" s="24" t="s">
        <v>236</v>
      </c>
      <c r="C114" s="25">
        <v>3558.3</v>
      </c>
      <c r="D114" s="25"/>
      <c r="E114" s="25"/>
      <c r="F114" s="26">
        <v>3558.3</v>
      </c>
      <c r="G114" s="47">
        <f t="shared" si="4"/>
        <v>100</v>
      </c>
    </row>
    <row r="115" spans="1:7" outlineLevel="1" x14ac:dyDescent="0.25">
      <c r="A115" s="15" t="s">
        <v>199</v>
      </c>
      <c r="B115" s="16" t="s">
        <v>200</v>
      </c>
      <c r="C115" s="17">
        <f>C116+C117</f>
        <v>165.7</v>
      </c>
      <c r="D115" s="17">
        <v>164.9</v>
      </c>
      <c r="E115" s="17">
        <v>0.8</v>
      </c>
      <c r="F115" s="18">
        <f>F116+F117</f>
        <v>165.7</v>
      </c>
      <c r="G115" s="47">
        <f>+F115/C115*100</f>
        <v>100</v>
      </c>
    </row>
    <row r="116" spans="1:7" ht="52.8" outlineLevel="3" x14ac:dyDescent="0.25">
      <c r="A116" s="23" t="s">
        <v>201</v>
      </c>
      <c r="B116" s="24" t="s">
        <v>202</v>
      </c>
      <c r="C116" s="25">
        <v>95.7</v>
      </c>
      <c r="D116" s="25">
        <v>94.9</v>
      </c>
      <c r="E116" s="25">
        <v>0.8</v>
      </c>
      <c r="F116" s="26">
        <v>95.7</v>
      </c>
      <c r="G116" s="47">
        <f>+F116/C116*100</f>
        <v>100</v>
      </c>
    </row>
    <row r="117" spans="1:7" ht="26.4" outlineLevel="3" x14ac:dyDescent="0.25">
      <c r="A117" s="23" t="s">
        <v>227</v>
      </c>
      <c r="B117" s="24" t="s">
        <v>228</v>
      </c>
      <c r="C117" s="25">
        <v>70</v>
      </c>
      <c r="D117" s="25"/>
      <c r="E117" s="25"/>
      <c r="F117" s="26">
        <v>70</v>
      </c>
      <c r="G117" s="47"/>
    </row>
    <row r="118" spans="1:7" ht="79.2" outlineLevel="1" x14ac:dyDescent="0.25">
      <c r="A118" s="15" t="s">
        <v>203</v>
      </c>
      <c r="B118" s="16" t="s">
        <v>204</v>
      </c>
      <c r="C118" s="17">
        <v>0</v>
      </c>
      <c r="D118" s="17">
        <v>0</v>
      </c>
      <c r="E118" s="17">
        <v>0</v>
      </c>
      <c r="F118" s="18">
        <v>120</v>
      </c>
      <c r="G118" s="47"/>
    </row>
    <row r="119" spans="1:7" ht="52.8" outlineLevel="1" x14ac:dyDescent="0.25">
      <c r="A119" s="15" t="s">
        <v>205</v>
      </c>
      <c r="B119" s="16" t="s">
        <v>206</v>
      </c>
      <c r="C119" s="17">
        <f>C120</f>
        <v>0</v>
      </c>
      <c r="D119" s="17">
        <v>0</v>
      </c>
      <c r="E119" s="17">
        <v>0</v>
      </c>
      <c r="F119" s="18">
        <f>F120</f>
        <v>-5914.01</v>
      </c>
      <c r="G119" s="47"/>
    </row>
    <row r="120" spans="1:7" ht="52.8" outlineLevel="2" x14ac:dyDescent="0.25">
      <c r="A120" s="19" t="s">
        <v>207</v>
      </c>
      <c r="B120" s="20" t="s">
        <v>208</v>
      </c>
      <c r="C120" s="21">
        <v>0</v>
      </c>
      <c r="D120" s="21">
        <v>0</v>
      </c>
      <c r="E120" s="21">
        <v>0</v>
      </c>
      <c r="F120" s="22">
        <v>-5914.01</v>
      </c>
      <c r="G120" s="47"/>
    </row>
  </sheetData>
  <mergeCells count="10">
    <mergeCell ref="A1:F1"/>
    <mergeCell ref="A2:F2"/>
    <mergeCell ref="A3:F3"/>
    <mergeCell ref="D4:F4"/>
    <mergeCell ref="G5:G6"/>
    <mergeCell ref="A5:A6"/>
    <mergeCell ref="B5:B6"/>
    <mergeCell ref="C5:C6"/>
    <mergeCell ref="D5:E5"/>
    <mergeCell ref="F5:F6"/>
  </mergeCells>
  <pageMargins left="0.7" right="0.7" top="0.75" bottom="0.75" header="0.3" footer="0.3"/>
  <pageSetup paperSize="9" scale="62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MAKET_GENERATOR&lt;/Code&gt;&#10;  &lt;ObjectCode&gt;MAKET_GENERATOR&lt;/ObjectCode&gt;&#10;  &lt;DocName&gt;Генератор отчетов (с использованием макета)&lt;/DocName&gt;&#10;  &lt;VariantName&gt;Доходы для мониторинга&lt;/VariantName&gt;&#10;  &lt;VariantLink&gt;12534&lt;/VariantLink&gt;&#10;  &lt;ReportCode&gt;MAKET_0bd4b6f9_f511_4c21_8d53_0afcbaf81327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ED7A2B1-6791-48B6-B456-55740EDEA1D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Зыкова</dc:creator>
  <cp:lastModifiedBy>Наталья Гудимова</cp:lastModifiedBy>
  <dcterms:created xsi:type="dcterms:W3CDTF">2022-07-08T06:18:14Z</dcterms:created>
  <dcterms:modified xsi:type="dcterms:W3CDTF">2023-01-23T13:46:41Z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(с использованием макета)</vt:lpwstr>
  </property>
  <property fmtid="{D5CDD505-2E9C-101B-9397-08002B2CF9AE}" pid="3" name="Название отчета">
    <vt:lpwstr>Доходы для мониторинга(3).xlsx</vt:lpwstr>
  </property>
  <property fmtid="{D5CDD505-2E9C-101B-9397-08002B2CF9AE}" pid="4" name="Версия клиента">
    <vt:lpwstr>21.2.29.6080 (.NET 4.7.2)</vt:lpwstr>
  </property>
  <property fmtid="{D5CDD505-2E9C-101B-9397-08002B2CF9AE}" pid="5" name="Версия базы">
    <vt:lpwstr>21.2.2622.1772524004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komi_2022</vt:lpwstr>
  </property>
  <property fmtid="{D5CDD505-2E9C-101B-9397-08002B2CF9AE}" pid="9" name="Пользователь">
    <vt:lpwstr>04-фу-зыкова-са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